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05" windowWidth="15480" windowHeight="9255" tabRatio="947" activeTab="1"/>
  </bookViews>
  <sheets>
    <sheet name="КС" sheetId="27" r:id="rId1"/>
    <sheet name="ДСы" sheetId="34" r:id="rId2"/>
  </sheets>
  <definedNames>
    <definedName name="_xlnm.Print_Titles" localSheetId="0">КС!$3:$4</definedName>
    <definedName name="_xlnm.Print_Area" localSheetId="0">КС!$A$1:$F$114</definedName>
  </definedNames>
  <calcPr calcId="125725" refMode="R1C1"/>
</workbook>
</file>

<file path=xl/calcChain.xml><?xml version="1.0" encoding="utf-8"?>
<calcChain xmlns="http://schemas.openxmlformats.org/spreadsheetml/2006/main">
  <c r="D137" i="34"/>
  <c r="E137"/>
  <c r="F137"/>
  <c r="C137"/>
  <c r="G106" i="27"/>
  <c r="G114" s="1"/>
  <c r="G116" s="1"/>
  <c r="G119" s="1"/>
  <c r="H106"/>
  <c r="H114" s="1"/>
  <c r="H116" s="1"/>
  <c r="H119" s="1"/>
  <c r="I106"/>
  <c r="I114" s="1"/>
  <c r="I116" s="1"/>
  <c r="I119" s="1"/>
  <c r="J106"/>
  <c r="J114" s="1"/>
  <c r="J116" s="1"/>
  <c r="J119" s="1"/>
  <c r="K106"/>
  <c r="K114" s="1"/>
  <c r="K116" s="1"/>
  <c r="K119" s="1"/>
  <c r="L106"/>
  <c r="L114" s="1"/>
  <c r="L116" s="1"/>
  <c r="L119" s="1"/>
  <c r="M106"/>
  <c r="M114" s="1"/>
  <c r="M116" s="1"/>
  <c r="M119" s="1"/>
  <c r="N106"/>
  <c r="N114" s="1"/>
  <c r="N116" s="1"/>
  <c r="N119" s="1"/>
  <c r="E118" l="1"/>
  <c r="E115"/>
  <c r="C9" l="1"/>
  <c r="C103"/>
  <c r="C71"/>
  <c r="C62"/>
  <c r="D103"/>
  <c r="D9"/>
  <c r="D62"/>
  <c r="E62" s="1"/>
  <c r="F62" s="1"/>
  <c r="C22"/>
  <c r="C41"/>
  <c r="C52"/>
  <c r="C44"/>
  <c r="D41"/>
  <c r="C31"/>
  <c r="D57"/>
  <c r="D12"/>
  <c r="D45"/>
  <c r="F113"/>
  <c r="E113"/>
  <c r="F112"/>
  <c r="E112"/>
  <c r="F111"/>
  <c r="F110"/>
  <c r="E110"/>
  <c r="F109"/>
  <c r="E109"/>
  <c r="E105"/>
  <c r="F105" s="1"/>
  <c r="E104"/>
  <c r="F104" s="1"/>
  <c r="E103"/>
  <c r="F103" s="1"/>
  <c r="E102"/>
  <c r="F102" s="1"/>
  <c r="E101"/>
  <c r="F101" s="1"/>
  <c r="E100"/>
  <c r="F100" s="1"/>
  <c r="E99"/>
  <c r="F99" s="1"/>
  <c r="E98"/>
  <c r="F98" s="1"/>
  <c r="E97"/>
  <c r="F97" s="1"/>
  <c r="E96"/>
  <c r="F96" s="1"/>
  <c r="E95"/>
  <c r="F95" s="1"/>
  <c r="E94"/>
  <c r="F94" s="1"/>
  <c r="E93"/>
  <c r="F93" s="1"/>
  <c r="E92"/>
  <c r="F92" s="1"/>
  <c r="E91"/>
  <c r="F91" s="1"/>
  <c r="E90"/>
  <c r="F90" s="1"/>
  <c r="E89"/>
  <c r="F89" s="1"/>
  <c r="E88"/>
  <c r="F88" s="1"/>
  <c r="E87"/>
  <c r="F87" s="1"/>
  <c r="E86"/>
  <c r="F86" s="1"/>
  <c r="E85"/>
  <c r="F85" s="1"/>
  <c r="E84"/>
  <c r="F84" s="1"/>
  <c r="E83"/>
  <c r="F83" s="1"/>
  <c r="E82"/>
  <c r="F82" s="1"/>
  <c r="E81"/>
  <c r="F81" s="1"/>
  <c r="E80"/>
  <c r="F80" s="1"/>
  <c r="E79"/>
  <c r="F79" s="1"/>
  <c r="E78"/>
  <c r="F78" s="1"/>
  <c r="E77"/>
  <c r="F77" s="1"/>
  <c r="E76"/>
  <c r="F76" s="1"/>
  <c r="E75"/>
  <c r="F75" s="1"/>
  <c r="E74"/>
  <c r="F74" s="1"/>
  <c r="E73"/>
  <c r="F73" s="1"/>
  <c r="E72"/>
  <c r="F72" s="1"/>
  <c r="E71"/>
  <c r="F71" s="1"/>
  <c r="E70"/>
  <c r="F70" s="1"/>
  <c r="E69"/>
  <c r="F69" s="1"/>
  <c r="E68"/>
  <c r="F68" s="1"/>
  <c r="E67"/>
  <c r="F67" s="1"/>
  <c r="E66"/>
  <c r="F66" s="1"/>
  <c r="E65"/>
  <c r="F65" s="1"/>
  <c r="E64"/>
  <c r="F64" s="1"/>
  <c r="E63"/>
  <c r="F63" s="1"/>
  <c r="E61"/>
  <c r="F61" s="1"/>
  <c r="E60"/>
  <c r="F60" s="1"/>
  <c r="E59"/>
  <c r="F59" s="1"/>
  <c r="E58"/>
  <c r="F58" s="1"/>
  <c r="E57"/>
  <c r="F57" s="1"/>
  <c r="E56"/>
  <c r="F56" s="1"/>
  <c r="E55"/>
  <c r="F55" s="1"/>
  <c r="E54"/>
  <c r="F54" s="1"/>
  <c r="E53"/>
  <c r="F53" s="1"/>
  <c r="E52"/>
  <c r="F52" s="1"/>
  <c r="E51"/>
  <c r="F51" s="1"/>
  <c r="E50"/>
  <c r="F50" s="1"/>
  <c r="E49"/>
  <c r="F49" s="1"/>
  <c r="E48"/>
  <c r="F48" s="1"/>
  <c r="E47"/>
  <c r="F47" s="1"/>
  <c r="E46"/>
  <c r="F46" s="1"/>
  <c r="E45"/>
  <c r="F45" s="1"/>
  <c r="E44"/>
  <c r="F44" s="1"/>
  <c r="E43"/>
  <c r="F43" s="1"/>
  <c r="C106"/>
  <c r="C114" s="1"/>
  <c r="C116" s="1"/>
  <c r="C119" s="1"/>
  <c r="E41"/>
  <c r="F41" s="1"/>
  <c r="E40"/>
  <c r="F40" s="1"/>
  <c r="E39"/>
  <c r="F39"/>
  <c r="E38"/>
  <c r="F38" s="1"/>
  <c r="E37"/>
  <c r="F37" s="1"/>
  <c r="E36"/>
  <c r="F36" s="1"/>
  <c r="E35"/>
  <c r="F35" s="1"/>
  <c r="E34"/>
  <c r="F34" s="1"/>
  <c r="E33"/>
  <c r="F33" s="1"/>
  <c r="E32"/>
  <c r="F32" s="1"/>
  <c r="E31"/>
  <c r="F31" s="1"/>
  <c r="E30"/>
  <c r="F30" s="1"/>
  <c r="E29"/>
  <c r="F29" s="1"/>
  <c r="E28"/>
  <c r="F28" s="1"/>
  <c r="E27"/>
  <c r="F27" s="1"/>
  <c r="E26"/>
  <c r="F26" s="1"/>
  <c r="E25"/>
  <c r="F25" s="1"/>
  <c r="E24"/>
  <c r="F24" s="1"/>
  <c r="E23"/>
  <c r="F23" s="1"/>
  <c r="E22"/>
  <c r="F22" s="1"/>
  <c r="E21"/>
  <c r="F21" s="1"/>
  <c r="E20"/>
  <c r="F20" s="1"/>
  <c r="E19"/>
  <c r="F19" s="1"/>
  <c r="E18"/>
  <c r="F18" s="1"/>
  <c r="E17"/>
  <c r="F17" s="1"/>
  <c r="E16"/>
  <c r="F16" s="1"/>
  <c r="E15"/>
  <c r="F15" s="1"/>
  <c r="E14"/>
  <c r="F14" s="1"/>
  <c r="E13"/>
  <c r="F13" s="1"/>
  <c r="E12"/>
  <c r="F12" s="1"/>
  <c r="E11"/>
  <c r="F11" s="1"/>
  <c r="E10"/>
  <c r="F10" s="1"/>
  <c r="E9"/>
  <c r="F9" s="1"/>
  <c r="E8"/>
  <c r="F8" s="1"/>
  <c r="E7"/>
  <c r="F7" s="1"/>
  <c r="E6"/>
  <c r="F6" s="1"/>
  <c r="E5"/>
  <c r="F5" s="1"/>
  <c r="F106" s="1"/>
  <c r="F114" s="1"/>
  <c r="F116" s="1"/>
  <c r="F119" s="1"/>
  <c r="E42"/>
  <c r="F42" s="1"/>
  <c r="D106"/>
  <c r="D114" s="1"/>
  <c r="D116" s="1"/>
  <c r="D119" s="1"/>
  <c r="E106" l="1"/>
  <c r="E114" l="1"/>
  <c r="E116" l="1"/>
  <c r="E119" s="1"/>
</calcChain>
</file>

<file path=xl/sharedStrings.xml><?xml version="1.0" encoding="utf-8"?>
<sst xmlns="http://schemas.openxmlformats.org/spreadsheetml/2006/main" count="372" uniqueCount="299">
  <si>
    <t>ФГБОУ ВО "Южно-Уральский Государственный Медицинский Университет" Министерства здравоохранения и социального развития Российской Федерации</t>
  </si>
  <si>
    <t>ГАУЗ ОЦВМиР "Огонек"</t>
  </si>
  <si>
    <t>ГБУЗ "МЦЛМ"</t>
  </si>
  <si>
    <t>ГБУЗ "Областной перинатальный центр"</t>
  </si>
  <si>
    <t>ГБУЗ "Челябинский областной центр реабилитации"</t>
  </si>
  <si>
    <t>ГБУЗ "ЧОКБ"</t>
  </si>
  <si>
    <t>ГБУЗ "ЧОКТГВВ"</t>
  </si>
  <si>
    <t>ГБУЗ ЦВМиР "Вдохновение"</t>
  </si>
  <si>
    <t>ГБУЗ ЧОДКБ</t>
  </si>
  <si>
    <t>ООО "Санаторий  «Карагайский бор»</t>
  </si>
  <si>
    <t>ФГБУ "ФЦССХ" Минздрава России (г. Челябинск)</t>
  </si>
  <si>
    <t>ФГБУН УНПЦ РМ ФМБА России</t>
  </si>
  <si>
    <t>ГБУЗ "ЧОККВД"</t>
  </si>
  <si>
    <t>ГБУЗ "ЧОКЦО И ЯМ"</t>
  </si>
  <si>
    <t>ГБУЗ "ОКВД № 3"</t>
  </si>
  <si>
    <t>ГБУЗ "ОКВД № 4"</t>
  </si>
  <si>
    <t>ГБУЗ "ООД № 2"</t>
  </si>
  <si>
    <t>ГБУЗ "ООД № 3"</t>
  </si>
  <si>
    <t>ГБУЗ "ГБ им А.П.Силаева г. Кыштым"</t>
  </si>
  <si>
    <t>ГБУЗ "Городская больница г. Южноуральск"</t>
  </si>
  <si>
    <t>ФГБУЗ «МСЧ № 72 ФМБА» (Трехгорный ГО)</t>
  </si>
  <si>
    <t>ФГБУЗ «ЦМСЧ № 71 ФМБА» (Озерский ГО)</t>
  </si>
  <si>
    <t>ГБУЗ "Городская больница г. Верхний Уфалей"</t>
  </si>
  <si>
    <t>ГБУЗ "Городская детская больница г. Златоуст"</t>
  </si>
  <si>
    <t>ГБУЗ "ГБ №1 г. Копейск"</t>
  </si>
  <si>
    <t>АНО "Центральная клиническая медико-санитарная часть"</t>
  </si>
  <si>
    <t>ГАУЗ "Городская больница № 1 им. Г.И. Дробышева г. Магнитогорск"</t>
  </si>
  <si>
    <t>ГАУЗ "Городская больница № 2 г. Магнитогорск"</t>
  </si>
  <si>
    <t>ГАУЗ "Городская больница № 3 г. Магнитогорск"</t>
  </si>
  <si>
    <t>ГАУЗ "Детская городская больница г. Магнитогорск"</t>
  </si>
  <si>
    <t>ГАУЗ "Родильный дом № 1 г. Магнитогорск"</t>
  </si>
  <si>
    <t>ГБУЗ "Родильный дом № 2 г. Магнитогорск"</t>
  </si>
  <si>
    <t>ГБУЗ "Родильный дом № 3 г. Магнитогорск"</t>
  </si>
  <si>
    <t>ГБУЗ "ГБ № 1 имени Г.К. Маврицкого" г.Миасс</t>
  </si>
  <si>
    <t>ГБУЗ "Городская больница № 2 г. Миасс"</t>
  </si>
  <si>
    <t>ГБУЗ "Городская больница № 3 г. Миасс"</t>
  </si>
  <si>
    <t>ГБУЗ "Городская больница № 4 г. Миасс"</t>
  </si>
  <si>
    <t>ФГБУЗ «ЦМСЧ № 15» ФМБА (Снежинский ГО)</t>
  </si>
  <si>
    <t>ГБУЗ "Областная больница г. Троицк"</t>
  </si>
  <si>
    <t>ГБУЗ "Областная больница г. Чебаркуль"</t>
  </si>
  <si>
    <t>МАУЗ ГКБ № 11</t>
  </si>
  <si>
    <t>МАУЗ ГКБ № 9</t>
  </si>
  <si>
    <t>МАУЗ ОЗП ГКБ № 8</t>
  </si>
  <si>
    <t>МАУЗ ОТКЗ ГКБ № 1</t>
  </si>
  <si>
    <t>МБУЗ "ГКБ № 2"</t>
  </si>
  <si>
    <t>МБУЗ ГКБ № 5</t>
  </si>
  <si>
    <t>МБУЗ ГКБ № 6</t>
  </si>
  <si>
    <t>МАУЗ ДГКБ № 1</t>
  </si>
  <si>
    <t>МБУЗ ДГКБ № 7</t>
  </si>
  <si>
    <t>МБУЗ ДГКБ № 8</t>
  </si>
  <si>
    <t>ООО "КАНОН"</t>
  </si>
  <si>
    <t>ООО "Фортуна"</t>
  </si>
  <si>
    <t>ООО Медицинская клиника "ЭФ ЭМ СИ"</t>
  </si>
  <si>
    <t>ООО МЦ "Лотос"</t>
  </si>
  <si>
    <t>ООО МЦ "МЕДЕОР"</t>
  </si>
  <si>
    <t>ФКУЗ «Медико-санитарная часть Министерства внутренних дел Российской Федерации по Челябинской области»</t>
  </si>
  <si>
    <t>ГБУЗ "Городская больница №1 г. Еманжелинск"</t>
  </si>
  <si>
    <t>ГБУЗ "Городская больница г. Пласт"</t>
  </si>
  <si>
    <t>ГБУЗ "Районная больница г. Верхнеуральск"</t>
  </si>
  <si>
    <t>ГБУЗ "Районная больница г. Катав-Ивановск"</t>
  </si>
  <si>
    <t>ГБУЗ "Районная больница г. Куса"</t>
  </si>
  <si>
    <t>ГБУЗ "Районная больница г. Нязепетровск"</t>
  </si>
  <si>
    <t>ГБУЗ "Районная больница п. Бреды"</t>
  </si>
  <si>
    <t>МУ Красноармейская ЦРБ</t>
  </si>
  <si>
    <t>МУЗ "Карталинская ГБ"</t>
  </si>
  <si>
    <t>ГБУЗ "Районная больница г.Касли</t>
  </si>
  <si>
    <t>ГБУЗ ГБ № 1 г. Коркино</t>
  </si>
  <si>
    <t>ГБУЗ ГБ № 2  г. Коркино</t>
  </si>
  <si>
    <t>ГБУЗ ГДБ г. Коркино</t>
  </si>
  <si>
    <t>ГБУЗ "Районная  больница г. Сатка"</t>
  </si>
  <si>
    <t>МБУЗ Сосновская ЦРБ</t>
  </si>
  <si>
    <t>ГБУЗ "ОКБ № 2"</t>
  </si>
  <si>
    <t>ГБУЗ "ОКБ № 3"</t>
  </si>
  <si>
    <t>ООО "Уральский клинический лечебно-реалибитационный центр"</t>
  </si>
  <si>
    <t>Наименование МО</t>
  </si>
  <si>
    <t>№ п/п</t>
  </si>
  <si>
    <t>Челябинский ГО:</t>
  </si>
  <si>
    <t>Итого</t>
  </si>
  <si>
    <t>ВМП</t>
  </si>
  <si>
    <t>НУЗ "Отделенческая больница на станции Златоуст ОАО "РЖД"</t>
  </si>
  <si>
    <t>ГБУЗ «Областная больница» рабочего поселка Локомотивный</t>
  </si>
  <si>
    <t>ГБУЗ «Городская больница г. Карабаш»</t>
  </si>
  <si>
    <t>ФГБУЗ «Медико-санитарная часть № 162 Федерального медико-биологического агентства» (Усть-Катавский ГО)</t>
  </si>
  <si>
    <t>Магнитогорский ГО:</t>
  </si>
  <si>
    <t>МУЗ Агаповская ЦРБ администрации Агаповского муниципального района</t>
  </si>
  <si>
    <t>ГБУЗ "Районная больница с. Аргаяш"</t>
  </si>
  <si>
    <t>ГБУЗ «Районная больница с. Варна»</t>
  </si>
  <si>
    <t>ГБУЗ «Районная больница с. Еткуль»</t>
  </si>
  <si>
    <t xml:space="preserve">ГБУЗ "Районная больница с.Фершампенуаз" </t>
  </si>
  <si>
    <t>ГБУЗ «Районная больница г. Кизильское»</t>
  </si>
  <si>
    <t>ГБУЗ «Районная больница с. Кунашак»</t>
  </si>
  <si>
    <t>МУЗ "Октябрьская центральная районная больница"</t>
  </si>
  <si>
    <t>ГБУЗ «Районная больница п. Увельский»</t>
  </si>
  <si>
    <t>ГБУЗ «Районная больница с. Уйское»</t>
  </si>
  <si>
    <t>ГБУЗ «Районная больница с.Чесма»</t>
  </si>
  <si>
    <t>Коркинский МР:</t>
  </si>
  <si>
    <t>Карталинский МР:</t>
  </si>
  <si>
    <t>Ашинский МР:</t>
  </si>
  <si>
    <t>Копейский ГО:</t>
  </si>
  <si>
    <t>КС</t>
  </si>
  <si>
    <t>АНО "Центральная медико-санитарная часть"</t>
  </si>
  <si>
    <t>МБУЗ ГКБ № 9</t>
  </si>
  <si>
    <t>МБУЗ ГКБ № 11</t>
  </si>
  <si>
    <t>НУЗ "Дорожная клиническая больница на станции Челябинск ОАО "РЖД"</t>
  </si>
  <si>
    <t>онкология</t>
  </si>
  <si>
    <t>оториноларингология</t>
  </si>
  <si>
    <t>в том числе</t>
  </si>
  <si>
    <t>Златоустовский ГО:</t>
  </si>
  <si>
    <t>Миасский ГО:</t>
  </si>
  <si>
    <t>ГБУЗ "Городская больница  г. Златоуст"</t>
  </si>
  <si>
    <t>ГБУЗ "Городская больница г. Аша"</t>
  </si>
  <si>
    <t>ООО "Курорт Кисегач"</t>
  </si>
  <si>
    <t>ООО "ЛораВита"</t>
  </si>
  <si>
    <t>ООО "НовоМед" (Магнитогорск)</t>
  </si>
  <si>
    <t>ООО "Рикон" (Магнотогорск)</t>
  </si>
  <si>
    <t>ООО "Центр хирургии сердца"</t>
  </si>
  <si>
    <t>Кроме того: новые мед.организации:</t>
  </si>
  <si>
    <t>гериатрия</t>
  </si>
  <si>
    <t>ссх</t>
  </si>
  <si>
    <t>с учетом письма</t>
  </si>
  <si>
    <t>Дополнительно Предложения МО на 2020 год</t>
  </si>
  <si>
    <t>перераспределения по профилямъ</t>
  </si>
  <si>
    <t>ООО "СМТ" ("Современные мед.технологии")</t>
  </si>
  <si>
    <r>
      <rPr>
        <sz val="9"/>
        <color indexed="10"/>
        <rFont val="Times New Roman"/>
        <family val="1"/>
        <charset val="204"/>
      </rPr>
      <t>хир0,</t>
    </r>
    <r>
      <rPr>
        <sz val="9"/>
        <rFont val="Times New Roman"/>
        <family val="1"/>
        <charset val="204"/>
      </rPr>
      <t xml:space="preserve"> дет хир,дет.ур-андр,тр,орт</t>
    </r>
  </si>
  <si>
    <t>ВСЕГО с ВМП</t>
  </si>
  <si>
    <t>Отклонение от плана 2019 года (КС с ВМП)</t>
  </si>
  <si>
    <t>План на 2020 год</t>
  </si>
  <si>
    <t>ИТОГО по ТП ОМС Челябинской обл.</t>
  </si>
  <si>
    <t>Итого по МО оказывающим мед.помощь в иных субъектах РФ гражданам, застрахованным в Челябинской области</t>
  </si>
  <si>
    <t>ФГБОУ ВО "Южно-Уральский Государственный Медицинский Университет" Министерства здравоохранения и социального развития Российской Федерации по профилю "инфекционные (ВИЧ)"</t>
  </si>
  <si>
    <r>
      <rPr>
        <b/>
        <sz val="10"/>
        <rFont val="Times New Roman"/>
        <family val="1"/>
        <charset val="204"/>
      </rPr>
      <t xml:space="preserve">ИТОГО </t>
    </r>
    <r>
      <rPr>
        <sz val="10"/>
        <rFont val="Times New Roman"/>
        <family val="1"/>
        <charset val="204"/>
      </rPr>
      <t>по ТП ОМС Челябинской обл. с объемами медицинской помощи сверх базовой программы ОМС</t>
    </r>
  </si>
  <si>
    <t>Кроме того, сверх базовой программы ОМС:</t>
  </si>
  <si>
    <t>Распределение объемов медицинской помощи между медицинскими организациями на 2020 год</t>
  </si>
  <si>
    <t>Круглосуточный стационар , случаи госпитализации</t>
  </si>
  <si>
    <t>Высокотехнологичная медицинская помощь, случаи госпитализации</t>
  </si>
  <si>
    <t>ВСЕГО с высокотехнологичной медицинской помощью, случаи госпитализации</t>
  </si>
  <si>
    <t>по профилю "онкология", случаи госпитализации</t>
  </si>
  <si>
    <t>по профилю "медицинская реабилитация", случаи госпитализации</t>
  </si>
  <si>
    <t>Медицинские организации</t>
  </si>
  <si>
    <t>План на 2020</t>
  </si>
  <si>
    <t>ДС (без ЭКО, "онкологии", "радиологии"</t>
  </si>
  <si>
    <t>ЭКО</t>
  </si>
  <si>
    <t>на профиле "онкология",  в т.ч. "радиология"</t>
  </si>
  <si>
    <t>ГБУЗ "ЧОКД"</t>
  </si>
  <si>
    <t>Филиал АО "Центр семейной медицины" Магнитогорск</t>
  </si>
  <si>
    <t>Филиал АО "Центр семейной медицины" Челябинск</t>
  </si>
  <si>
    <t>20</t>
  </si>
  <si>
    <t>21</t>
  </si>
  <si>
    <t>22</t>
  </si>
  <si>
    <t>23</t>
  </si>
  <si>
    <t>24</t>
  </si>
  <si>
    <t>25</t>
  </si>
  <si>
    <t>ГБУЗ "ГДП №1 г. Копейск"</t>
  </si>
  <si>
    <t>26</t>
  </si>
  <si>
    <t>ГБУЗ "Городская больница № 3 г. Копейск"</t>
  </si>
  <si>
    <t>27</t>
  </si>
  <si>
    <t>28</t>
  </si>
  <si>
    <t>29</t>
  </si>
  <si>
    <t>30</t>
  </si>
  <si>
    <t>ГАУЗ«Городская больница № 2 г. Магнитогорск»</t>
  </si>
  <si>
    <t>31</t>
  </si>
  <si>
    <t>ГАУЗ «Городская больница № 3 г. Магнитогорск»</t>
  </si>
  <si>
    <t>32</t>
  </si>
  <si>
    <t>ГБУЗ "Детская городская поликлиника № 2" г.Магнитогорска</t>
  </si>
  <si>
    <t>33</t>
  </si>
  <si>
    <t>ГБУЗ «Родильный дом № 2 г. Магнитогорск»</t>
  </si>
  <si>
    <t>34</t>
  </si>
  <si>
    <t>ГБУЗ «Родильный дом № 3 г. Магнитогорск»</t>
  </si>
  <si>
    <t>35</t>
  </si>
  <si>
    <t>ГАУЗ «Городская больница № 1 им. Г.И. Дробышева г. Магнитогорск»</t>
  </si>
  <si>
    <t>36</t>
  </si>
  <si>
    <t>ГАУЗ ДГБ г. Магнитогорск</t>
  </si>
  <si>
    <t>37</t>
  </si>
  <si>
    <t xml:space="preserve">ГБУЗ ДГП № 1 г. Магнитогорск </t>
  </si>
  <si>
    <t>38</t>
  </si>
  <si>
    <t xml:space="preserve">ГБУЗ ДГП № 3 г. Магнитогорск </t>
  </si>
  <si>
    <t>39</t>
  </si>
  <si>
    <t>ООО "ДНК Клиника"</t>
  </si>
  <si>
    <t>40</t>
  </si>
  <si>
    <t>41</t>
  </si>
  <si>
    <t>42</t>
  </si>
  <si>
    <t>43</t>
  </si>
  <si>
    <t>44</t>
  </si>
  <si>
    <t>ФГБУЗ МСЧ № 92 ФМБА России</t>
  </si>
  <si>
    <t>45</t>
  </si>
  <si>
    <t>46</t>
  </si>
  <si>
    <t>47</t>
  </si>
  <si>
    <t>48</t>
  </si>
  <si>
    <t>49</t>
  </si>
  <si>
    <t>50</t>
  </si>
  <si>
    <t>Челябинский ГО</t>
  </si>
  <si>
    <t>51</t>
  </si>
  <si>
    <t>МАУЗ "Центр ВРТ"</t>
  </si>
  <si>
    <t>52</t>
  </si>
  <si>
    <t>53</t>
  </si>
  <si>
    <t>54</t>
  </si>
  <si>
    <t>МБУЗ "ГКП № 8"</t>
  </si>
  <si>
    <t>55</t>
  </si>
  <si>
    <t>56</t>
  </si>
  <si>
    <t>57</t>
  </si>
  <si>
    <t xml:space="preserve">МБУЗ ГКБ № 6 </t>
  </si>
  <si>
    <t>58</t>
  </si>
  <si>
    <t>59</t>
  </si>
  <si>
    <t>60</t>
  </si>
  <si>
    <t>МБУЗ ГКП № 5</t>
  </si>
  <si>
    <t>61</t>
  </si>
  <si>
    <t>62</t>
  </si>
  <si>
    <t>63</t>
  </si>
  <si>
    <t>64</t>
  </si>
  <si>
    <t>65</t>
  </si>
  <si>
    <t>МБУЗ ДГКП № 1</t>
  </si>
  <si>
    <t>66</t>
  </si>
  <si>
    <t>МБУЗ ДГКП № 8</t>
  </si>
  <si>
    <t>67</t>
  </si>
  <si>
    <t>МБУЗ ДГКП № 9</t>
  </si>
  <si>
    <t>68</t>
  </si>
  <si>
    <t>МБУЗ ДГП № 4</t>
  </si>
  <si>
    <t>69</t>
  </si>
  <si>
    <t>МБУЗ ДГП № 6</t>
  </si>
  <si>
    <t>70</t>
  </si>
  <si>
    <t>ООО "Неврологическая клиника доктора Бубновой И.Д."</t>
  </si>
  <si>
    <t>71</t>
  </si>
  <si>
    <t>ООО "Полимедика Челябинск"</t>
  </si>
  <si>
    <t>72</t>
  </si>
  <si>
    <t>ООО "ЦАД 74"</t>
  </si>
  <si>
    <t>73</t>
  </si>
  <si>
    <t>ООО "Центр акушерства и гинекологии № 1"</t>
  </si>
  <si>
    <t>74</t>
  </si>
  <si>
    <t>ООО "ЦЕНТР ДИАЛИЗА"</t>
  </si>
  <si>
    <t>75</t>
  </si>
  <si>
    <t>ООО "Центр планирования семьи"</t>
  </si>
  <si>
    <t>76</t>
  </si>
  <si>
    <t>77</t>
  </si>
  <si>
    <t>ООО ВЗХ ОМС</t>
  </si>
  <si>
    <t>78</t>
  </si>
  <si>
    <t>ООО ГИМЕНЕЙ</t>
  </si>
  <si>
    <t>79</t>
  </si>
  <si>
    <t>ООО ПолиКлиника</t>
  </si>
  <si>
    <t>80</t>
  </si>
  <si>
    <t>ООО ЛПМО Золотое сечение</t>
  </si>
  <si>
    <t>81</t>
  </si>
  <si>
    <t>ООО МО Оптик Центр</t>
  </si>
  <si>
    <t>82</t>
  </si>
  <si>
    <t>ООО "ЭКОКлиника"</t>
  </si>
  <si>
    <t>114</t>
  </si>
  <si>
    <t>ООО "Центр зрения" г. Челябинск</t>
  </si>
  <si>
    <t>115</t>
  </si>
  <si>
    <t>АО "Медицинский центр ЧТПЗ"</t>
  </si>
  <si>
    <t>83</t>
  </si>
  <si>
    <t>84</t>
  </si>
  <si>
    <t>85</t>
  </si>
  <si>
    <t>ГБУЗ "Городская больница г Аша"</t>
  </si>
  <si>
    <t>86</t>
  </si>
  <si>
    <t>87</t>
  </si>
  <si>
    <t>88</t>
  </si>
  <si>
    <t>89</t>
  </si>
  <si>
    <t>90</t>
  </si>
  <si>
    <t>91</t>
  </si>
  <si>
    <t>92</t>
  </si>
  <si>
    <t xml:space="preserve">ГБУЗ "Городская больница №1 г. Еманжелинск" </t>
  </si>
  <si>
    <t>93</t>
  </si>
  <si>
    <t>94</t>
  </si>
  <si>
    <t>95</t>
  </si>
  <si>
    <t>ЧУЗ "Поликлиника "РЖД-Медицина" г. Карталы"</t>
  </si>
  <si>
    <t>96</t>
  </si>
  <si>
    <t>97</t>
  </si>
  <si>
    <t>98</t>
  </si>
  <si>
    <t>99</t>
  </si>
  <si>
    <t>100</t>
  </si>
  <si>
    <t>ГБУЗ ГБ № 3 города Коркино</t>
  </si>
  <si>
    <t>101</t>
  </si>
  <si>
    <t>ГБУЗ ДГБ г. Коркино</t>
  </si>
  <si>
    <t>102</t>
  </si>
  <si>
    <t>103</t>
  </si>
  <si>
    <t>104</t>
  </si>
  <si>
    <t>105</t>
  </si>
  <si>
    <t>ГБУЗ «Районная больница с. Фершампенуаз»</t>
  </si>
  <si>
    <t>106</t>
  </si>
  <si>
    <t>107</t>
  </si>
  <si>
    <t>108</t>
  </si>
  <si>
    <t>ГБУЗ РБ с. Долгодеревенское</t>
  </si>
  <si>
    <t>109</t>
  </si>
  <si>
    <t>110</t>
  </si>
  <si>
    <t>111</t>
  </si>
  <si>
    <t>112</t>
  </si>
  <si>
    <t>113</t>
  </si>
  <si>
    <t xml:space="preserve">ГБУЗ "ОКБ № 3" </t>
  </si>
  <si>
    <t xml:space="preserve">Кроме того </t>
  </si>
  <si>
    <r>
      <t xml:space="preserve">ООО "Клиника лазерной хирургии" (магнитогорск) (офтальм) </t>
    </r>
    <r>
      <rPr>
        <sz val="10"/>
        <color indexed="8"/>
        <rFont val="Times New Roman"/>
        <family val="1"/>
        <charset val="204"/>
      </rPr>
      <t>(офтальмология)</t>
    </r>
  </si>
  <si>
    <r>
      <t xml:space="preserve">ООО "Орхидея" (Троицк) </t>
    </r>
    <r>
      <rPr>
        <sz val="10"/>
        <color indexed="8"/>
        <rFont val="Times New Roman"/>
        <family val="1"/>
        <charset val="204"/>
      </rPr>
      <t>(офтальмология)</t>
    </r>
  </si>
  <si>
    <r>
      <t>ЗАО "Жемчужина" (Челябинск)</t>
    </r>
    <r>
      <rPr>
        <sz val="10"/>
        <color indexed="8"/>
        <rFont val="Times New Roman"/>
        <family val="1"/>
        <charset val="204"/>
      </rPr>
      <t xml:space="preserve">  (гинек 70, репрод.техн 350)</t>
    </r>
  </si>
  <si>
    <r>
      <t>ООО Клиника Арт Оптика</t>
    </r>
    <r>
      <rPr>
        <sz val="10"/>
        <color indexed="8"/>
        <rFont val="Times New Roman"/>
        <family val="1"/>
        <charset val="204"/>
      </rPr>
      <t xml:space="preserve"> (офтальмология)</t>
    </r>
  </si>
  <si>
    <r>
      <t>ООО СМТ</t>
    </r>
    <r>
      <rPr>
        <sz val="10"/>
        <color indexed="8"/>
        <rFont val="Times New Roman"/>
        <family val="1"/>
        <charset val="204"/>
      </rPr>
      <t xml:space="preserve"> (дет.ур-андр, хир, дет.хир,ССХ,травм,орт)</t>
    </r>
  </si>
  <si>
    <r>
      <t xml:space="preserve">ООО Доктор ОСТ </t>
    </r>
    <r>
      <rPr>
        <sz val="10"/>
        <color indexed="8"/>
        <rFont val="Times New Roman"/>
        <family val="1"/>
        <charset val="204"/>
      </rPr>
      <t>(реабил для больных с заб.оп-двиг апп)</t>
    </r>
  </si>
  <si>
    <r>
      <t xml:space="preserve">ООО Частная врачебная практика </t>
    </r>
    <r>
      <rPr>
        <sz val="10"/>
        <color indexed="8"/>
        <rFont val="Times New Roman"/>
        <family val="1"/>
        <charset val="204"/>
      </rPr>
      <t>(ак и гин, хир, абд.хир, урология)</t>
    </r>
  </si>
  <si>
    <t>ООО "МЕДЕОР"</t>
  </si>
  <si>
    <r>
      <t>ООО "Личный доктор"</t>
    </r>
    <r>
      <rPr>
        <sz val="10"/>
        <color indexed="8"/>
        <rFont val="Times New Roman"/>
        <family val="1"/>
        <charset val="204"/>
      </rPr>
      <t xml:space="preserve"> (репр.техн. 180, оторинол 50)</t>
    </r>
  </si>
  <si>
    <r>
      <t xml:space="preserve">ООО "Независимость" </t>
    </r>
    <r>
      <rPr>
        <sz val="10"/>
        <color indexed="8"/>
        <rFont val="Times New Roman"/>
        <family val="1"/>
        <charset val="204"/>
      </rPr>
      <t>(офтальм)</t>
    </r>
  </si>
  <si>
    <t>Дневные стационары всех типов, случаи лечения</t>
  </si>
</sst>
</file>

<file path=xl/styles.xml><?xml version="1.0" encoding="utf-8"?>
<styleSheet xmlns="http://schemas.openxmlformats.org/spreadsheetml/2006/main">
  <numFmts count="1">
    <numFmt numFmtId="164" formatCode="#,##0_р_."/>
  </numFmts>
  <fonts count="22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7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59">
    <xf numFmtId="0" fontId="0" fillId="0" borderId="0"/>
    <xf numFmtId="0" fontId="4" fillId="0" borderId="0"/>
    <xf numFmtId="0" fontId="1" fillId="0" borderId="0"/>
    <xf numFmtId="0" fontId="10" fillId="0" borderId="0"/>
    <xf numFmtId="0" fontId="10" fillId="0" borderId="0"/>
    <xf numFmtId="0" fontId="4" fillId="0" borderId="0"/>
    <xf numFmtId="0" fontId="1" fillId="0" borderId="0"/>
    <xf numFmtId="0" fontId="10" fillId="0" borderId="0"/>
    <xf numFmtId="0" fontId="10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4" fillId="0" borderId="0"/>
  </cellStyleXfs>
  <cellXfs count="130">
    <xf numFmtId="0" fontId="0" fillId="0" borderId="0" xfId="0"/>
    <xf numFmtId="0" fontId="2" fillId="0" borderId="6" xfId="5" applyNumberFormat="1" applyFont="1" applyFill="1" applyBorder="1" applyAlignment="1" applyProtection="1">
      <alignment horizontal="left" vertical="center" wrapText="1"/>
    </xf>
    <xf numFmtId="0" fontId="5" fillId="2" borderId="1" xfId="0" applyNumberFormat="1" applyFont="1" applyFill="1" applyBorder="1" applyAlignment="1" applyProtection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3" fontId="5" fillId="2" borderId="0" xfId="0" applyNumberFormat="1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0" xfId="0" applyFont="1" applyFill="1"/>
    <xf numFmtId="0" fontId="5" fillId="2" borderId="1" xfId="0" applyNumberFormat="1" applyFont="1" applyFill="1" applyBorder="1" applyAlignment="1" applyProtection="1">
      <alignment horizontal="right" vertical="top" wrapText="1"/>
    </xf>
    <xf numFmtId="3" fontId="11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3" fontId="5" fillId="2" borderId="3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3" fillId="2" borderId="0" xfId="0" applyFont="1" applyFill="1"/>
    <xf numFmtId="0" fontId="5" fillId="2" borderId="0" xfId="0" applyFont="1" applyFill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8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/>
    </xf>
    <xf numFmtId="0" fontId="5" fillId="2" borderId="11" xfId="0" applyNumberFormat="1" applyFont="1" applyFill="1" applyBorder="1" applyAlignment="1" applyProtection="1">
      <alignment horizontal="left" vertical="top" wrapText="1"/>
    </xf>
    <xf numFmtId="3" fontId="5" fillId="2" borderId="11" xfId="0" applyNumberFormat="1" applyFont="1" applyFill="1" applyBorder="1" applyAlignment="1">
      <alignment horizontal="center" vertical="center"/>
    </xf>
    <xf numFmtId="3" fontId="5" fillId="2" borderId="16" xfId="0" applyNumberFormat="1" applyFont="1" applyFill="1" applyBorder="1" applyAlignment="1">
      <alignment horizontal="center" vertical="center"/>
    </xf>
    <xf numFmtId="3" fontId="5" fillId="2" borderId="17" xfId="0" applyNumberFormat="1" applyFont="1" applyFill="1" applyBorder="1" applyAlignment="1">
      <alignment horizontal="center" vertical="center"/>
    </xf>
    <xf numFmtId="3" fontId="5" fillId="2" borderId="18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 applyProtection="1">
      <alignment horizontal="left" vertical="top" wrapText="1"/>
    </xf>
    <xf numFmtId="3" fontId="5" fillId="2" borderId="1" xfId="0" applyNumberFormat="1" applyFont="1" applyFill="1" applyBorder="1" applyAlignment="1">
      <alignment horizontal="center" vertical="center"/>
    </xf>
    <xf numFmtId="3" fontId="5" fillId="2" borderId="4" xfId="0" applyNumberFormat="1" applyFont="1" applyFill="1" applyBorder="1" applyAlignment="1">
      <alignment horizontal="center" vertical="center"/>
    </xf>
    <xf numFmtId="3" fontId="5" fillId="2" borderId="2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7" xfId="0" applyNumberFormat="1" applyFont="1" applyFill="1" applyBorder="1" applyAlignment="1" applyProtection="1">
      <alignment horizontal="left" vertical="top" wrapText="1"/>
    </xf>
    <xf numFmtId="3" fontId="5" fillId="2" borderId="7" xfId="0" applyNumberFormat="1" applyFont="1" applyFill="1" applyBorder="1" applyAlignment="1">
      <alignment horizontal="center" vertical="center"/>
    </xf>
    <xf numFmtId="3" fontId="5" fillId="2" borderId="9" xfId="0" applyNumberFormat="1" applyFont="1" applyFill="1" applyBorder="1" applyAlignment="1">
      <alignment horizontal="center" vertical="center"/>
    </xf>
    <xf numFmtId="3" fontId="5" fillId="2" borderId="14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 applyProtection="1">
      <alignment horizontal="left" vertical="top" wrapText="1"/>
    </xf>
    <xf numFmtId="3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3" fontId="8" fillId="2" borderId="4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/>
    </xf>
    <xf numFmtId="0" fontId="8" fillId="2" borderId="0" xfId="0" applyFont="1" applyFill="1"/>
    <xf numFmtId="0" fontId="5" fillId="2" borderId="1" xfId="0" applyFont="1" applyFill="1" applyBorder="1" applyAlignment="1">
      <alignment vertical="center"/>
    </xf>
    <xf numFmtId="0" fontId="5" fillId="2" borderId="3" xfId="0" applyFont="1" applyFill="1" applyBorder="1"/>
    <xf numFmtId="3" fontId="5" fillId="2" borderId="13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0" fontId="5" fillId="2" borderId="1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/>
    </xf>
    <xf numFmtId="0" fontId="5" fillId="2" borderId="13" xfId="0" applyFont="1" applyFill="1" applyBorder="1" applyAlignment="1">
      <alignment vertical="center"/>
    </xf>
    <xf numFmtId="3" fontId="5" fillId="2" borderId="2" xfId="0" applyNumberFormat="1" applyFont="1" applyFill="1" applyBorder="1" applyAlignment="1">
      <alignment horizontal="center"/>
    </xf>
    <xf numFmtId="0" fontId="2" fillId="2" borderId="1" xfId="58" applyFont="1" applyFill="1" applyBorder="1" applyAlignment="1" applyProtection="1">
      <alignment wrapText="1"/>
    </xf>
    <xf numFmtId="0" fontId="3" fillId="2" borderId="24" xfId="0" applyFont="1" applyFill="1" applyBorder="1" applyAlignment="1">
      <alignment horizontal="center" vertical="center"/>
    </xf>
    <xf numFmtId="0" fontId="2" fillId="2" borderId="5" xfId="58" applyFont="1" applyFill="1" applyBorder="1" applyAlignment="1" applyProtection="1">
      <alignment wrapText="1"/>
    </xf>
    <xf numFmtId="3" fontId="3" fillId="2" borderId="24" xfId="0" applyNumberFormat="1" applyFont="1" applyFill="1" applyBorder="1" applyAlignment="1">
      <alignment horizontal="center" vertical="center"/>
    </xf>
    <xf numFmtId="3" fontId="3" fillId="2" borderId="5" xfId="0" applyNumberFormat="1" applyFont="1" applyFill="1" applyBorder="1" applyAlignment="1">
      <alignment horizontal="center" vertical="center"/>
    </xf>
    <xf numFmtId="3" fontId="3" fillId="2" borderId="12" xfId="0" applyNumberFormat="1" applyFont="1" applyFill="1" applyBorder="1" applyAlignment="1">
      <alignment horizontal="center" vertical="center"/>
    </xf>
    <xf numFmtId="0" fontId="2" fillId="0" borderId="1" xfId="0" applyFont="1" applyBorder="1"/>
    <xf numFmtId="0" fontId="2" fillId="2" borderId="1" xfId="0" applyNumberFormat="1" applyFont="1" applyFill="1" applyBorder="1" applyAlignment="1" applyProtection="1">
      <alignment vertical="top" wrapText="1"/>
    </xf>
    <xf numFmtId="0" fontId="2" fillId="2" borderId="1" xfId="58" applyFont="1" applyFill="1" applyBorder="1" applyAlignment="1" applyProtection="1">
      <alignment vertical="center" wrapText="1"/>
    </xf>
    <xf numFmtId="3" fontId="7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8" fillId="2" borderId="1" xfId="0" applyFont="1" applyFill="1" applyBorder="1"/>
    <xf numFmtId="0" fontId="2" fillId="2" borderId="0" xfId="0" applyFont="1" applyFill="1" applyAlignment="1">
      <alignment vertical="center"/>
    </xf>
    <xf numFmtId="0" fontId="11" fillId="2" borderId="0" xfId="0" applyFont="1" applyFill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NumberFormat="1" applyFont="1" applyFill="1" applyBorder="1" applyAlignment="1" applyProtection="1">
      <alignment horizontal="center" vertical="center" wrapText="1"/>
    </xf>
    <xf numFmtId="0" fontId="11" fillId="2" borderId="6" xfId="0" applyNumberFormat="1" applyFont="1" applyFill="1" applyBorder="1" applyAlignment="1" applyProtection="1">
      <alignment horizontal="left" vertical="center" wrapText="1"/>
    </xf>
    <xf numFmtId="0" fontId="13" fillId="2" borderId="0" xfId="0" applyFont="1" applyFill="1" applyAlignment="1">
      <alignment vertical="center"/>
    </xf>
    <xf numFmtId="49" fontId="11" fillId="2" borderId="1" xfId="0" applyNumberFormat="1" applyFont="1" applyFill="1" applyBorder="1" applyAlignment="1" applyProtection="1">
      <alignment horizontal="center" vertical="center" wrapText="1"/>
    </xf>
    <xf numFmtId="49" fontId="11" fillId="2" borderId="7" xfId="0" applyNumberFormat="1" applyFont="1" applyFill="1" applyBorder="1" applyAlignment="1" applyProtection="1">
      <alignment horizontal="center" vertical="center" wrapText="1"/>
    </xf>
    <xf numFmtId="0" fontId="11" fillId="2" borderId="10" xfId="0" applyNumberFormat="1" applyFont="1" applyFill="1" applyBorder="1" applyAlignment="1" applyProtection="1">
      <alignment horizontal="left" vertical="center" wrapText="1"/>
    </xf>
    <xf numFmtId="3" fontId="17" fillId="2" borderId="1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 applyProtection="1">
      <alignment horizontal="center" vertical="center" wrapText="1"/>
    </xf>
    <xf numFmtId="0" fontId="11" fillId="2" borderId="26" xfId="0" applyNumberFormat="1" applyFont="1" applyFill="1" applyBorder="1" applyAlignment="1" applyProtection="1">
      <alignment horizontal="left" vertical="center" wrapText="1"/>
    </xf>
    <xf numFmtId="3" fontId="16" fillId="2" borderId="1" xfId="0" applyNumberFormat="1" applyFont="1" applyFill="1" applyBorder="1" applyAlignment="1">
      <alignment horizontal="center" vertical="center"/>
    </xf>
    <xf numFmtId="0" fontId="11" fillId="2" borderId="27" xfId="0" applyNumberFormat="1" applyFont="1" applyFill="1" applyBorder="1" applyAlignment="1" applyProtection="1">
      <alignment horizontal="left" vertical="center" wrapText="1"/>
    </xf>
    <xf numFmtId="0" fontId="11" fillId="2" borderId="28" xfId="0" applyNumberFormat="1" applyFont="1" applyFill="1" applyBorder="1" applyAlignment="1" applyProtection="1">
      <alignment horizontal="left" vertical="center" wrapText="1"/>
    </xf>
    <xf numFmtId="0" fontId="11" fillId="2" borderId="15" xfId="0" applyNumberFormat="1" applyFont="1" applyFill="1" applyBorder="1" applyAlignment="1" applyProtection="1">
      <alignment horizontal="left" vertical="center" wrapText="1"/>
    </xf>
    <xf numFmtId="0" fontId="18" fillId="2" borderId="1" xfId="18" quotePrefix="1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vertical="center" wrapText="1"/>
    </xf>
    <xf numFmtId="0" fontId="11" fillId="2" borderId="0" xfId="0" applyFont="1" applyFill="1" applyAlignment="1">
      <alignment vertical="center"/>
    </xf>
    <xf numFmtId="0" fontId="15" fillId="2" borderId="0" xfId="0" applyFont="1" applyFill="1" applyBorder="1" applyAlignment="1">
      <alignment vertical="center" wrapText="1"/>
    </xf>
    <xf numFmtId="0" fontId="19" fillId="2" borderId="1" xfId="0" applyNumberFormat="1" applyFont="1" applyFill="1" applyBorder="1" applyAlignment="1" applyProtection="1">
      <alignment horizontal="center" vertical="center" wrapText="1"/>
    </xf>
    <xf numFmtId="0" fontId="19" fillId="2" borderId="6" xfId="0" applyNumberFormat="1" applyFont="1" applyFill="1" applyBorder="1" applyAlignment="1" applyProtection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20" fillId="2" borderId="0" xfId="0" applyFont="1" applyFill="1" applyAlignment="1">
      <alignment vertical="center"/>
    </xf>
    <xf numFmtId="49" fontId="11" fillId="2" borderId="15" xfId="0" applyNumberFormat="1" applyFont="1" applyFill="1" applyBorder="1" applyAlignment="1" applyProtection="1">
      <alignment horizontal="center" vertical="center" wrapText="1"/>
    </xf>
    <xf numFmtId="0" fontId="11" fillId="2" borderId="23" xfId="0" applyNumberFormat="1" applyFont="1" applyFill="1" applyBorder="1" applyAlignment="1" applyProtection="1">
      <alignment horizontal="left" vertical="center" wrapText="1"/>
    </xf>
    <xf numFmtId="0" fontId="11" fillId="2" borderId="6" xfId="0" applyFont="1" applyFill="1" applyBorder="1" applyAlignment="1">
      <alignment vertical="center" wrapText="1"/>
    </xf>
    <xf numFmtId="3" fontId="2" fillId="2" borderId="0" xfId="0" applyNumberFormat="1" applyFont="1" applyFill="1" applyAlignment="1">
      <alignment vertical="center"/>
    </xf>
    <xf numFmtId="0" fontId="21" fillId="2" borderId="6" xfId="0" applyFont="1" applyFill="1" applyBorder="1" applyAlignment="1">
      <alignment vertical="center" wrapText="1"/>
    </xf>
    <xf numFmtId="3" fontId="11" fillId="2" borderId="1" xfId="0" applyNumberFormat="1" applyFont="1" applyFill="1" applyBorder="1" applyAlignment="1">
      <alignment vertical="center"/>
    </xf>
    <xf numFmtId="0" fontId="3" fillId="2" borderId="1" xfId="58" applyFont="1" applyFill="1" applyBorder="1" applyAlignment="1" applyProtection="1">
      <alignment wrapText="1"/>
    </xf>
    <xf numFmtId="164" fontId="12" fillId="2" borderId="1" xfId="0" applyNumberFormat="1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0" xfId="0" applyNumberFormat="1" applyFont="1" applyFill="1" applyBorder="1" applyAlignment="1" applyProtection="1">
      <alignment horizontal="center" vertical="center" wrapText="1"/>
    </xf>
    <xf numFmtId="0" fontId="5" fillId="2" borderId="7" xfId="0" applyNumberFormat="1" applyFont="1" applyFill="1" applyBorder="1" applyAlignment="1" applyProtection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left" vertical="center" wrapText="1"/>
    </xf>
    <xf numFmtId="0" fontId="11" fillId="2" borderId="1" xfId="0" applyNumberFormat="1" applyFont="1" applyFill="1" applyBorder="1" applyAlignment="1" applyProtection="1">
      <alignment horizontal="center" vertical="center" wrapText="1"/>
    </xf>
    <xf numFmtId="0" fontId="11" fillId="2" borderId="6" xfId="0" applyNumberFormat="1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</cellXfs>
  <cellStyles count="59">
    <cellStyle name="Обычный" xfId="0" builtinId="0"/>
    <cellStyle name="Обычный 10" xfId="1"/>
    <cellStyle name="Обычный 10 2" xfId="2"/>
    <cellStyle name="Обычный 108" xfId="3"/>
    <cellStyle name="Обычный 109" xfId="4"/>
    <cellStyle name="Обычный 11" xfId="5"/>
    <cellStyle name="Обычный 11 2" xfId="6"/>
    <cellStyle name="Обычный 110" xfId="7"/>
    <cellStyle name="Обычный 111" xfId="8"/>
    <cellStyle name="Обычный 12" xfId="9"/>
    <cellStyle name="Обычный 12 2" xfId="10"/>
    <cellStyle name="Обычный 13" xfId="11"/>
    <cellStyle name="Обычный 14" xfId="12"/>
    <cellStyle name="Обычный 15" xfId="13"/>
    <cellStyle name="Обычный 16" xfId="14"/>
    <cellStyle name="Обычный 17" xfId="15"/>
    <cellStyle name="Обычный 17 2" xfId="16"/>
    <cellStyle name="Обычный 18" xfId="17"/>
    <cellStyle name="Обычный 19" xfId="18"/>
    <cellStyle name="Обычный 19 2" xfId="19"/>
    <cellStyle name="Обычный 2" xfId="20"/>
    <cellStyle name="Обычный 2 2" xfId="21"/>
    <cellStyle name="Обычный 20" xfId="22"/>
    <cellStyle name="Обычный 20 2" xfId="23"/>
    <cellStyle name="Обычный 21" xfId="24"/>
    <cellStyle name="Обычный 22" xfId="25"/>
    <cellStyle name="Обычный 23" xfId="26"/>
    <cellStyle name="Обычный 24" xfId="27"/>
    <cellStyle name="Обычный 25" xfId="28"/>
    <cellStyle name="Обычный 258" xfId="29"/>
    <cellStyle name="Обычный 259" xfId="30"/>
    <cellStyle name="Обычный 26" xfId="31"/>
    <cellStyle name="Обычный 27" xfId="32"/>
    <cellStyle name="Обычный 28" xfId="33"/>
    <cellStyle name="Обычный 29" xfId="34"/>
    <cellStyle name="Обычный 3" xfId="35"/>
    <cellStyle name="Обычный 3 2" xfId="36"/>
    <cellStyle name="Обычный 30" xfId="37"/>
    <cellStyle name="Обычный 31" xfId="38"/>
    <cellStyle name="Обычный 31 2" xfId="39"/>
    <cellStyle name="Обычный 35" xfId="40"/>
    <cellStyle name="Обычный 36" xfId="41"/>
    <cellStyle name="Обычный 37" xfId="42"/>
    <cellStyle name="Обычный 38" xfId="43"/>
    <cellStyle name="Обычный 4" xfId="44"/>
    <cellStyle name="Обычный 40" xfId="45"/>
    <cellStyle name="Обычный 41" xfId="46"/>
    <cellStyle name="Обычный 42" xfId="47"/>
    <cellStyle name="Обычный 43" xfId="48"/>
    <cellStyle name="Обычный 5" xfId="49"/>
    <cellStyle name="Обычный 6" xfId="50"/>
    <cellStyle name="Обычный 6 2" xfId="51"/>
    <cellStyle name="Обычный 7" xfId="52"/>
    <cellStyle name="Обычный 7 2" xfId="53"/>
    <cellStyle name="Обычный 8" xfId="54"/>
    <cellStyle name="Обычный 8 2" xfId="55"/>
    <cellStyle name="Обычный 9" xfId="56"/>
    <cellStyle name="Обычный 9 2" xfId="57"/>
    <cellStyle name="Обычный_Xl0000013 2" xfId="5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EAF5F5"/>
      <rgbColor rgb="00FFF5D2"/>
      <rgbColor rgb="00A0A0A0"/>
      <rgbColor rgb="00F0F0F0"/>
      <rgbColor rgb="00B4B4B4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N119"/>
  <sheetViews>
    <sheetView topLeftCell="A88" zoomScaleNormal="100" workbookViewId="0">
      <selection activeCell="M32" sqref="M32"/>
    </sheetView>
  </sheetViews>
  <sheetFormatPr defaultRowHeight="12"/>
  <cols>
    <col min="1" max="1" width="3.7109375" style="13" customWidth="1"/>
    <col min="2" max="2" width="37.140625" style="18" customWidth="1"/>
    <col min="3" max="3" width="15" style="4" customWidth="1"/>
    <col min="4" max="4" width="13.7109375" style="13" customWidth="1"/>
    <col min="5" max="5" width="11.140625" style="15" customWidth="1"/>
    <col min="6" max="6" width="10.140625" style="9" hidden="1" customWidth="1"/>
    <col min="7" max="9" width="0" style="15" hidden="1" customWidth="1"/>
    <col min="10" max="12" width="0" style="6" hidden="1" customWidth="1"/>
    <col min="13" max="13" width="10.7109375" style="6" customWidth="1"/>
    <col min="14" max="14" width="11.85546875" style="6" customWidth="1"/>
    <col min="15" max="16384" width="9.140625" style="6"/>
  </cols>
  <sheetData>
    <row r="1" spans="1:14" ht="39" customHeight="1">
      <c r="A1" s="108" t="s">
        <v>132</v>
      </c>
      <c r="B1" s="108"/>
      <c r="C1" s="108"/>
      <c r="D1" s="108"/>
      <c r="E1" s="108"/>
      <c r="F1" s="108"/>
      <c r="G1" s="108"/>
    </row>
    <row r="2" spans="1:14" ht="12.75" thickBot="1"/>
    <row r="3" spans="1:14" ht="23.25" customHeight="1">
      <c r="A3" s="113" t="s">
        <v>75</v>
      </c>
      <c r="B3" s="115" t="s">
        <v>74</v>
      </c>
      <c r="C3" s="113" t="s">
        <v>126</v>
      </c>
      <c r="D3" s="117"/>
      <c r="E3" s="118"/>
      <c r="F3" s="119" t="s">
        <v>125</v>
      </c>
      <c r="G3" s="109" t="s">
        <v>120</v>
      </c>
      <c r="H3" s="110"/>
      <c r="I3" s="110"/>
      <c r="M3" s="111" t="s">
        <v>106</v>
      </c>
      <c r="N3" s="112"/>
    </row>
    <row r="4" spans="1:14" s="3" customFormat="1" ht="96" customHeight="1" thickBot="1">
      <c r="A4" s="114"/>
      <c r="B4" s="116"/>
      <c r="C4" s="68" t="s">
        <v>133</v>
      </c>
      <c r="D4" s="69" t="s">
        <v>134</v>
      </c>
      <c r="E4" s="21" t="s">
        <v>135</v>
      </c>
      <c r="F4" s="120"/>
      <c r="G4" s="12" t="s">
        <v>99</v>
      </c>
      <c r="H4" s="5" t="s">
        <v>78</v>
      </c>
      <c r="I4" s="14" t="s">
        <v>124</v>
      </c>
      <c r="M4" s="19" t="s">
        <v>136</v>
      </c>
      <c r="N4" s="19" t="s">
        <v>137</v>
      </c>
    </row>
    <row r="5" spans="1:14">
      <c r="A5" s="22">
        <v>1</v>
      </c>
      <c r="B5" s="23" t="s">
        <v>1</v>
      </c>
      <c r="C5" s="25">
        <v>696</v>
      </c>
      <c r="D5" s="24"/>
      <c r="E5" s="26">
        <f>C5+D5</f>
        <v>696</v>
      </c>
      <c r="F5" s="27" t="e">
        <f>E5-#REF!</f>
        <v>#REF!</v>
      </c>
      <c r="G5" s="16"/>
      <c r="H5" s="11"/>
      <c r="I5" s="11"/>
      <c r="M5" s="70"/>
      <c r="N5" s="70">
        <v>616</v>
      </c>
    </row>
    <row r="6" spans="1:14">
      <c r="A6" s="10">
        <v>2</v>
      </c>
      <c r="B6" s="28" t="s">
        <v>2</v>
      </c>
      <c r="C6" s="30">
        <v>480</v>
      </c>
      <c r="D6" s="29"/>
      <c r="E6" s="31">
        <f t="shared" ref="E6:E69" si="0">C6+D6</f>
        <v>480</v>
      </c>
      <c r="F6" s="27" t="e">
        <f>E6-#REF!</f>
        <v>#REF!</v>
      </c>
      <c r="G6" s="16"/>
      <c r="H6" s="11"/>
      <c r="I6" s="11"/>
      <c r="M6" s="70"/>
      <c r="N6" s="70"/>
    </row>
    <row r="7" spans="1:14">
      <c r="A7" s="10">
        <v>3</v>
      </c>
      <c r="B7" s="28" t="s">
        <v>3</v>
      </c>
      <c r="C7" s="30">
        <v>9420</v>
      </c>
      <c r="D7" s="29">
        <v>480</v>
      </c>
      <c r="E7" s="31">
        <f t="shared" si="0"/>
        <v>9900</v>
      </c>
      <c r="F7" s="27" t="e">
        <f>E7-#REF!</f>
        <v>#REF!</v>
      </c>
      <c r="G7" s="16"/>
      <c r="H7" s="11"/>
      <c r="I7" s="11"/>
      <c r="M7" s="70"/>
      <c r="N7" s="70"/>
    </row>
    <row r="8" spans="1:14" s="9" customFormat="1" ht="25.5" customHeight="1">
      <c r="A8" s="10">
        <v>4</v>
      </c>
      <c r="B8" s="2" t="s">
        <v>4</v>
      </c>
      <c r="C8" s="30">
        <v>3812</v>
      </c>
      <c r="D8" s="29"/>
      <c r="E8" s="31">
        <f t="shared" si="0"/>
        <v>3812</v>
      </c>
      <c r="F8" s="27" t="e">
        <f>E8-#REF!</f>
        <v>#REF!</v>
      </c>
      <c r="G8" s="32"/>
      <c r="H8" s="5"/>
      <c r="I8" s="5"/>
      <c r="M8" s="45"/>
      <c r="N8" s="45">
        <v>3812</v>
      </c>
    </row>
    <row r="9" spans="1:14">
      <c r="A9" s="10">
        <v>5</v>
      </c>
      <c r="B9" s="28" t="s">
        <v>5</v>
      </c>
      <c r="C9" s="30">
        <f>30378-812-70</f>
        <v>29496</v>
      </c>
      <c r="D9" s="29">
        <f>1312+812+70</f>
        <v>2194</v>
      </c>
      <c r="E9" s="31">
        <f t="shared" si="0"/>
        <v>31690</v>
      </c>
      <c r="F9" s="27" t="e">
        <f>E9-#REF!</f>
        <v>#REF!</v>
      </c>
      <c r="G9" s="16"/>
      <c r="H9" s="11"/>
      <c r="I9" s="11"/>
      <c r="M9" s="70">
        <v>20</v>
      </c>
      <c r="N9" s="70"/>
    </row>
    <row r="10" spans="1:14">
      <c r="A10" s="10">
        <v>6</v>
      </c>
      <c r="B10" s="28" t="s">
        <v>6</v>
      </c>
      <c r="C10" s="30">
        <v>3708</v>
      </c>
      <c r="D10" s="29"/>
      <c r="E10" s="31">
        <f t="shared" si="0"/>
        <v>3708</v>
      </c>
      <c r="F10" s="27" t="e">
        <f>E10-#REF!</f>
        <v>#REF!</v>
      </c>
      <c r="G10" s="16"/>
      <c r="H10" s="11"/>
      <c r="I10" s="11"/>
      <c r="M10" s="70"/>
      <c r="N10" s="70"/>
    </row>
    <row r="11" spans="1:14">
      <c r="A11" s="10">
        <v>7</v>
      </c>
      <c r="B11" s="28" t="s">
        <v>7</v>
      </c>
      <c r="C11" s="30">
        <v>390</v>
      </c>
      <c r="D11" s="29"/>
      <c r="E11" s="31">
        <f t="shared" si="0"/>
        <v>390</v>
      </c>
      <c r="F11" s="27" t="e">
        <f>E11-#REF!</f>
        <v>#REF!</v>
      </c>
      <c r="G11" s="16"/>
      <c r="H11" s="11"/>
      <c r="I11" s="11"/>
      <c r="M11" s="70"/>
      <c r="N11" s="70">
        <v>390</v>
      </c>
    </row>
    <row r="12" spans="1:14">
      <c r="A12" s="10">
        <v>8</v>
      </c>
      <c r="B12" s="28" t="s">
        <v>8</v>
      </c>
      <c r="C12" s="30">
        <v>16610</v>
      </c>
      <c r="D12" s="29">
        <f>1194-40</f>
        <v>1154</v>
      </c>
      <c r="E12" s="31">
        <f t="shared" si="0"/>
        <v>17764</v>
      </c>
      <c r="F12" s="27" t="e">
        <f>E12-#REF!</f>
        <v>#REF!</v>
      </c>
      <c r="G12" s="16"/>
      <c r="H12" s="11"/>
      <c r="I12" s="11"/>
      <c r="M12" s="70">
        <v>562</v>
      </c>
      <c r="N12" s="70">
        <v>1602</v>
      </c>
    </row>
    <row r="13" spans="1:14">
      <c r="A13" s="10">
        <v>9</v>
      </c>
      <c r="B13" s="28" t="s">
        <v>9</v>
      </c>
      <c r="C13" s="30">
        <v>5500</v>
      </c>
      <c r="D13" s="29"/>
      <c r="E13" s="31">
        <f t="shared" si="0"/>
        <v>5500</v>
      </c>
      <c r="F13" s="27" t="e">
        <f>E13-#REF!</f>
        <v>#REF!</v>
      </c>
      <c r="G13" s="16"/>
      <c r="H13" s="11"/>
      <c r="I13" s="11"/>
      <c r="M13" s="70"/>
      <c r="N13" s="70">
        <v>5500</v>
      </c>
    </row>
    <row r="14" spans="1:14" ht="48">
      <c r="A14" s="10">
        <v>10</v>
      </c>
      <c r="B14" s="28" t="s">
        <v>0</v>
      </c>
      <c r="C14" s="30">
        <v>11653</v>
      </c>
      <c r="D14" s="29">
        <v>716</v>
      </c>
      <c r="E14" s="31">
        <f t="shared" si="0"/>
        <v>12369</v>
      </c>
      <c r="F14" s="27" t="e">
        <f>E14-#REF!</f>
        <v>#REF!</v>
      </c>
      <c r="G14" s="16"/>
      <c r="H14" s="11"/>
      <c r="I14" s="11"/>
      <c r="M14" s="70">
        <v>1100</v>
      </c>
      <c r="N14" s="70"/>
    </row>
    <row r="15" spans="1:14" s="9" customFormat="1" ht="27" customHeight="1">
      <c r="A15" s="10">
        <v>11</v>
      </c>
      <c r="B15" s="2" t="s">
        <v>10</v>
      </c>
      <c r="C15" s="30">
        <v>2234</v>
      </c>
      <c r="D15" s="29">
        <v>2525</v>
      </c>
      <c r="E15" s="31">
        <f t="shared" si="0"/>
        <v>4759</v>
      </c>
      <c r="F15" s="27" t="e">
        <f>E15-#REF!</f>
        <v>#REF!</v>
      </c>
      <c r="G15" s="32">
        <v>150</v>
      </c>
      <c r="H15" s="5"/>
      <c r="I15" s="5"/>
      <c r="M15" s="45"/>
      <c r="N15" s="45"/>
    </row>
    <row r="16" spans="1:14">
      <c r="A16" s="10">
        <v>12</v>
      </c>
      <c r="B16" s="28" t="s">
        <v>11</v>
      </c>
      <c r="C16" s="30">
        <v>754</v>
      </c>
      <c r="D16" s="29"/>
      <c r="E16" s="31">
        <f t="shared" si="0"/>
        <v>754</v>
      </c>
      <c r="F16" s="27" t="e">
        <f>E16-#REF!</f>
        <v>#REF!</v>
      </c>
      <c r="G16" s="16"/>
      <c r="H16" s="11"/>
      <c r="I16" s="11"/>
      <c r="M16" s="70"/>
      <c r="N16" s="70"/>
    </row>
    <row r="17" spans="1:14">
      <c r="A17" s="10">
        <v>13</v>
      </c>
      <c r="B17" s="28" t="s">
        <v>14</v>
      </c>
      <c r="C17" s="30">
        <v>1115</v>
      </c>
      <c r="D17" s="29"/>
      <c r="E17" s="31">
        <f t="shared" si="0"/>
        <v>1115</v>
      </c>
      <c r="F17" s="27" t="e">
        <f>E17-#REF!</f>
        <v>#REF!</v>
      </c>
      <c r="G17" s="16"/>
      <c r="H17" s="11"/>
      <c r="I17" s="11"/>
      <c r="M17" s="70"/>
      <c r="N17" s="70"/>
    </row>
    <row r="18" spans="1:14">
      <c r="A18" s="10">
        <v>14</v>
      </c>
      <c r="B18" s="28" t="s">
        <v>15</v>
      </c>
      <c r="C18" s="30">
        <v>444</v>
      </c>
      <c r="D18" s="29"/>
      <c r="E18" s="31">
        <f t="shared" si="0"/>
        <v>444</v>
      </c>
      <c r="F18" s="27" t="e">
        <f>E18-#REF!</f>
        <v>#REF!</v>
      </c>
      <c r="G18" s="16"/>
      <c r="H18" s="11"/>
      <c r="I18" s="11"/>
      <c r="M18" s="70"/>
      <c r="N18" s="70"/>
    </row>
    <row r="19" spans="1:14">
      <c r="A19" s="10">
        <v>15</v>
      </c>
      <c r="B19" s="28" t="s">
        <v>12</v>
      </c>
      <c r="C19" s="30">
        <v>1224</v>
      </c>
      <c r="D19" s="29">
        <v>229</v>
      </c>
      <c r="E19" s="31">
        <f t="shared" si="0"/>
        <v>1453</v>
      </c>
      <c r="F19" s="27" t="e">
        <f>E19-#REF!</f>
        <v>#REF!</v>
      </c>
      <c r="G19" s="16"/>
      <c r="H19" s="11"/>
      <c r="I19" s="11"/>
      <c r="M19" s="70"/>
      <c r="N19" s="70"/>
    </row>
    <row r="20" spans="1:14">
      <c r="A20" s="10">
        <v>16</v>
      </c>
      <c r="B20" s="28" t="s">
        <v>16</v>
      </c>
      <c r="C20" s="30">
        <v>3400</v>
      </c>
      <c r="D20" s="29">
        <v>70</v>
      </c>
      <c r="E20" s="31">
        <f t="shared" si="0"/>
        <v>3470</v>
      </c>
      <c r="F20" s="27" t="e">
        <f>E20-#REF!</f>
        <v>#REF!</v>
      </c>
      <c r="G20" s="16"/>
      <c r="H20" s="11"/>
      <c r="I20" s="11"/>
      <c r="M20" s="70">
        <v>3420</v>
      </c>
      <c r="N20" s="70"/>
    </row>
    <row r="21" spans="1:14">
      <c r="A21" s="10">
        <v>17</v>
      </c>
      <c r="B21" s="28" t="s">
        <v>17</v>
      </c>
      <c r="C21" s="30">
        <v>2601</v>
      </c>
      <c r="D21" s="29"/>
      <c r="E21" s="31">
        <f t="shared" si="0"/>
        <v>2601</v>
      </c>
      <c r="F21" s="27" t="e">
        <f>E21-#REF!</f>
        <v>#REF!</v>
      </c>
      <c r="G21" s="16"/>
      <c r="H21" s="11"/>
      <c r="I21" s="11"/>
      <c r="M21" s="70">
        <v>2580</v>
      </c>
      <c r="N21" s="70"/>
    </row>
    <row r="22" spans="1:14" ht="12.75" thickBot="1">
      <c r="A22" s="33">
        <v>18</v>
      </c>
      <c r="B22" s="34" t="s">
        <v>13</v>
      </c>
      <c r="C22" s="20">
        <f>10915+32</f>
        <v>10947</v>
      </c>
      <c r="D22" s="35">
        <v>800</v>
      </c>
      <c r="E22" s="36">
        <f t="shared" si="0"/>
        <v>11747</v>
      </c>
      <c r="F22" s="37" t="e">
        <f>E22-#REF!</f>
        <v>#REF!</v>
      </c>
      <c r="G22" s="16"/>
      <c r="H22" s="11"/>
      <c r="I22" s="11"/>
      <c r="M22" s="70">
        <v>11647</v>
      </c>
      <c r="N22" s="70"/>
    </row>
    <row r="23" spans="1:14">
      <c r="A23" s="22">
        <v>20</v>
      </c>
      <c r="B23" s="23" t="s">
        <v>22</v>
      </c>
      <c r="C23" s="25">
        <v>2809</v>
      </c>
      <c r="D23" s="24"/>
      <c r="E23" s="26">
        <f t="shared" si="0"/>
        <v>2809</v>
      </c>
      <c r="F23" s="27" t="e">
        <f>E23-#REF!</f>
        <v>#REF!</v>
      </c>
      <c r="G23" s="16"/>
      <c r="H23" s="11"/>
      <c r="I23" s="11"/>
      <c r="M23" s="70"/>
      <c r="N23" s="70"/>
    </row>
    <row r="24" spans="1:14">
      <c r="A24" s="10">
        <v>21</v>
      </c>
      <c r="B24" s="28" t="s">
        <v>18</v>
      </c>
      <c r="C24" s="30">
        <v>5282</v>
      </c>
      <c r="D24" s="29"/>
      <c r="E24" s="31">
        <f t="shared" si="0"/>
        <v>5282</v>
      </c>
      <c r="F24" s="27" t="e">
        <f>E24-#REF!</f>
        <v>#REF!</v>
      </c>
      <c r="G24" s="16"/>
      <c r="H24" s="11"/>
      <c r="I24" s="11"/>
      <c r="M24" s="70"/>
      <c r="N24" s="70"/>
    </row>
    <row r="25" spans="1:14" ht="13.5" customHeight="1">
      <c r="A25" s="10">
        <v>22</v>
      </c>
      <c r="B25" s="28" t="s">
        <v>19</v>
      </c>
      <c r="C25" s="30">
        <v>5151</v>
      </c>
      <c r="D25" s="29"/>
      <c r="E25" s="31">
        <f t="shared" si="0"/>
        <v>5151</v>
      </c>
      <c r="F25" s="27" t="e">
        <f>E25-#REF!</f>
        <v>#REF!</v>
      </c>
      <c r="G25" s="16"/>
      <c r="H25" s="11"/>
      <c r="I25" s="11"/>
      <c r="M25" s="70"/>
      <c r="N25" s="70"/>
    </row>
    <row r="26" spans="1:14">
      <c r="A26" s="10">
        <v>23</v>
      </c>
      <c r="B26" s="28" t="s">
        <v>81</v>
      </c>
      <c r="C26" s="30">
        <v>1125</v>
      </c>
      <c r="D26" s="29"/>
      <c r="E26" s="31">
        <f t="shared" si="0"/>
        <v>1125</v>
      </c>
      <c r="F26" s="27" t="e">
        <f>E26-#REF!</f>
        <v>#REF!</v>
      </c>
      <c r="G26" s="16"/>
      <c r="H26" s="11"/>
      <c r="I26" s="11"/>
      <c r="M26" s="70"/>
      <c r="N26" s="70"/>
    </row>
    <row r="27" spans="1:14">
      <c r="A27" s="10"/>
      <c r="B27" s="28" t="s">
        <v>98</v>
      </c>
      <c r="C27" s="30"/>
      <c r="D27" s="29"/>
      <c r="E27" s="31">
        <f t="shared" si="0"/>
        <v>0</v>
      </c>
      <c r="F27" s="27" t="e">
        <f>E27-#REF!</f>
        <v>#REF!</v>
      </c>
      <c r="G27" s="16"/>
      <c r="H27" s="11"/>
      <c r="I27" s="11"/>
      <c r="M27" s="70"/>
      <c r="N27" s="70"/>
    </row>
    <row r="28" spans="1:14">
      <c r="A28" s="10">
        <v>24</v>
      </c>
      <c r="B28" s="28" t="s">
        <v>24</v>
      </c>
      <c r="C28" s="30">
        <v>16439</v>
      </c>
      <c r="D28" s="29"/>
      <c r="E28" s="31">
        <f t="shared" si="0"/>
        <v>16439</v>
      </c>
      <c r="F28" s="27" t="e">
        <f>E28-#REF!</f>
        <v>#REF!</v>
      </c>
      <c r="G28" s="16"/>
      <c r="H28" s="11"/>
      <c r="I28" s="11"/>
      <c r="M28" s="70"/>
      <c r="N28" s="70"/>
    </row>
    <row r="29" spans="1:14" ht="24">
      <c r="A29" s="10">
        <v>25</v>
      </c>
      <c r="B29" s="28" t="s">
        <v>80</v>
      </c>
      <c r="C29" s="30">
        <v>250</v>
      </c>
      <c r="D29" s="29"/>
      <c r="E29" s="31">
        <f t="shared" si="0"/>
        <v>250</v>
      </c>
      <c r="F29" s="27" t="e">
        <f>E29-#REF!</f>
        <v>#REF!</v>
      </c>
      <c r="G29" s="16"/>
      <c r="H29" s="11"/>
      <c r="I29" s="11"/>
      <c r="M29" s="70"/>
      <c r="N29" s="70"/>
    </row>
    <row r="30" spans="1:14" s="44" customFormat="1" ht="11.25" customHeight="1">
      <c r="A30" s="38">
        <v>26</v>
      </c>
      <c r="B30" s="39" t="s">
        <v>37</v>
      </c>
      <c r="C30" s="42">
        <v>6585</v>
      </c>
      <c r="D30" s="40"/>
      <c r="E30" s="31">
        <f t="shared" si="0"/>
        <v>6585</v>
      </c>
      <c r="F30" s="27" t="e">
        <f>E30-#REF!</f>
        <v>#REF!</v>
      </c>
      <c r="G30" s="43"/>
      <c r="H30" s="41"/>
      <c r="I30" s="41"/>
      <c r="M30" s="71"/>
      <c r="N30" s="71"/>
    </row>
    <row r="31" spans="1:14" ht="12.75" customHeight="1">
      <c r="A31" s="10">
        <v>27</v>
      </c>
      <c r="B31" s="28" t="s">
        <v>38</v>
      </c>
      <c r="C31" s="30">
        <f>11699-200</f>
        <v>11499</v>
      </c>
      <c r="D31" s="29">
        <v>200</v>
      </c>
      <c r="E31" s="31">
        <f t="shared" si="0"/>
        <v>11699</v>
      </c>
      <c r="F31" s="27" t="e">
        <f>E31-#REF!</f>
        <v>#REF!</v>
      </c>
      <c r="G31" s="16"/>
      <c r="H31" s="11"/>
      <c r="I31" s="11"/>
      <c r="M31" s="70">
        <v>1199</v>
      </c>
      <c r="N31" s="70"/>
    </row>
    <row r="32" spans="1:14" s="44" customFormat="1" ht="36">
      <c r="A32" s="38">
        <v>28</v>
      </c>
      <c r="B32" s="39" t="s">
        <v>82</v>
      </c>
      <c r="C32" s="42">
        <v>3575</v>
      </c>
      <c r="D32" s="40"/>
      <c r="E32" s="31">
        <f t="shared" si="0"/>
        <v>3575</v>
      </c>
      <c r="F32" s="27" t="e">
        <f>E32-#REF!</f>
        <v>#REF!</v>
      </c>
      <c r="G32" s="43"/>
      <c r="H32" s="41"/>
      <c r="I32" s="41"/>
      <c r="M32" s="71"/>
      <c r="N32" s="71"/>
    </row>
    <row r="33" spans="1:14" s="44" customFormat="1" ht="14.25" customHeight="1">
      <c r="A33" s="38">
        <v>29</v>
      </c>
      <c r="B33" s="39" t="s">
        <v>20</v>
      </c>
      <c r="C33" s="42">
        <v>3673</v>
      </c>
      <c r="D33" s="40"/>
      <c r="E33" s="31">
        <f t="shared" si="0"/>
        <v>3673</v>
      </c>
      <c r="F33" s="27" t="e">
        <f>E33-#REF!</f>
        <v>#REF!</v>
      </c>
      <c r="G33" s="43"/>
      <c r="H33" s="41"/>
      <c r="I33" s="41"/>
      <c r="M33" s="71"/>
      <c r="N33" s="71"/>
    </row>
    <row r="34" spans="1:14" s="44" customFormat="1" ht="13.5" customHeight="1">
      <c r="A34" s="38">
        <v>30</v>
      </c>
      <c r="B34" s="39" t="s">
        <v>21</v>
      </c>
      <c r="C34" s="42">
        <v>11948</v>
      </c>
      <c r="D34" s="40"/>
      <c r="E34" s="31">
        <f t="shared" si="0"/>
        <v>11948</v>
      </c>
      <c r="F34" s="27" t="e">
        <f>E34-#REF!</f>
        <v>#REF!</v>
      </c>
      <c r="G34" s="43"/>
      <c r="H34" s="41"/>
      <c r="I34" s="41"/>
      <c r="M34" s="71">
        <v>360</v>
      </c>
      <c r="N34" s="71"/>
    </row>
    <row r="35" spans="1:14">
      <c r="A35" s="10">
        <v>31</v>
      </c>
      <c r="B35" s="28" t="s">
        <v>39</v>
      </c>
      <c r="C35" s="30">
        <v>6949</v>
      </c>
      <c r="D35" s="29"/>
      <c r="E35" s="31">
        <f t="shared" si="0"/>
        <v>6949</v>
      </c>
      <c r="F35" s="27" t="e">
        <f>E35-#REF!</f>
        <v>#REF!</v>
      </c>
      <c r="G35" s="16"/>
      <c r="H35" s="11"/>
      <c r="I35" s="11"/>
      <c r="M35" s="70"/>
      <c r="N35" s="70"/>
    </row>
    <row r="36" spans="1:14">
      <c r="A36" s="10"/>
      <c r="B36" s="28" t="s">
        <v>107</v>
      </c>
      <c r="C36" s="30"/>
      <c r="D36" s="29"/>
      <c r="E36" s="31">
        <f t="shared" si="0"/>
        <v>0</v>
      </c>
      <c r="F36" s="27" t="e">
        <f>E36-#REF!</f>
        <v>#REF!</v>
      </c>
      <c r="G36" s="16"/>
      <c r="H36" s="11"/>
      <c r="I36" s="11"/>
      <c r="M36" s="70"/>
      <c r="N36" s="70"/>
    </row>
    <row r="37" spans="1:14">
      <c r="A37" s="10"/>
      <c r="B37" s="28" t="s">
        <v>109</v>
      </c>
      <c r="C37" s="30">
        <v>21545</v>
      </c>
      <c r="D37" s="29"/>
      <c r="E37" s="31">
        <f t="shared" si="0"/>
        <v>21545</v>
      </c>
      <c r="F37" s="27" t="e">
        <f>E37-#REF!</f>
        <v>#REF!</v>
      </c>
      <c r="G37" s="16"/>
      <c r="H37" s="11"/>
      <c r="I37" s="11"/>
      <c r="M37" s="70">
        <v>1867</v>
      </c>
      <c r="N37" s="70"/>
    </row>
    <row r="38" spans="1:14">
      <c r="A38" s="10">
        <v>36</v>
      </c>
      <c r="B38" s="28" t="s">
        <v>23</v>
      </c>
      <c r="C38" s="30">
        <v>2984</v>
      </c>
      <c r="D38" s="29"/>
      <c r="E38" s="31">
        <f t="shared" si="0"/>
        <v>2984</v>
      </c>
      <c r="F38" s="27" t="e">
        <f>E38-#REF!</f>
        <v>#REF!</v>
      </c>
      <c r="G38" s="16"/>
      <c r="H38" s="11"/>
      <c r="I38" s="11"/>
      <c r="M38" s="70"/>
      <c r="N38" s="70"/>
    </row>
    <row r="39" spans="1:14" ht="24">
      <c r="A39" s="10">
        <v>38</v>
      </c>
      <c r="B39" s="28" t="s">
        <v>79</v>
      </c>
      <c r="C39" s="30"/>
      <c r="D39" s="29"/>
      <c r="E39" s="31">
        <f t="shared" si="0"/>
        <v>0</v>
      </c>
      <c r="F39" s="27" t="e">
        <f>E39-#REF!</f>
        <v>#REF!</v>
      </c>
      <c r="G39" s="16"/>
      <c r="H39" s="11"/>
      <c r="I39" s="11"/>
      <c r="M39" s="70"/>
      <c r="N39" s="70"/>
    </row>
    <row r="40" spans="1:14">
      <c r="A40" s="10"/>
      <c r="B40" s="28" t="s">
        <v>83</v>
      </c>
      <c r="C40" s="30"/>
      <c r="D40" s="29"/>
      <c r="E40" s="31">
        <f t="shared" si="0"/>
        <v>0</v>
      </c>
      <c r="F40" s="27" t="e">
        <f>E40-#REF!</f>
        <v>#REF!</v>
      </c>
      <c r="G40" s="16"/>
      <c r="H40" s="11"/>
      <c r="I40" s="11"/>
      <c r="M40" s="70"/>
      <c r="N40" s="70"/>
    </row>
    <row r="41" spans="1:14" ht="24">
      <c r="A41" s="10">
        <v>39</v>
      </c>
      <c r="B41" s="28" t="s">
        <v>25</v>
      </c>
      <c r="C41" s="30">
        <f>14300-341-55</f>
        <v>13904</v>
      </c>
      <c r="D41" s="29">
        <f>342+341</f>
        <v>683</v>
      </c>
      <c r="E41" s="31">
        <f t="shared" si="0"/>
        <v>14587</v>
      </c>
      <c r="F41" s="27" t="e">
        <f>E41-#REF!</f>
        <v>#REF!</v>
      </c>
      <c r="G41" s="16"/>
      <c r="H41" s="11"/>
      <c r="I41" s="11"/>
      <c r="M41" s="70"/>
      <c r="N41" s="70">
        <v>600</v>
      </c>
    </row>
    <row r="42" spans="1:14" ht="24">
      <c r="A42" s="10">
        <v>40</v>
      </c>
      <c r="B42" s="28" t="s">
        <v>26</v>
      </c>
      <c r="C42" s="30">
        <v>12603</v>
      </c>
      <c r="D42" s="29"/>
      <c r="E42" s="31">
        <f t="shared" si="0"/>
        <v>12603</v>
      </c>
      <c r="F42" s="27" t="e">
        <f>E42-#REF!</f>
        <v>#REF!</v>
      </c>
      <c r="G42" s="16"/>
      <c r="H42" s="11"/>
      <c r="I42" s="11"/>
      <c r="M42" s="70"/>
      <c r="N42" s="70"/>
    </row>
    <row r="43" spans="1:14" ht="24">
      <c r="A43" s="10">
        <v>41</v>
      </c>
      <c r="B43" s="28" t="s">
        <v>27</v>
      </c>
      <c r="C43" s="30">
        <v>8237</v>
      </c>
      <c r="D43" s="29"/>
      <c r="E43" s="31">
        <f t="shared" si="0"/>
        <v>8237</v>
      </c>
      <c r="F43" s="27" t="e">
        <f>E43-#REF!</f>
        <v>#REF!</v>
      </c>
      <c r="G43" s="16"/>
      <c r="H43" s="11"/>
      <c r="I43" s="11"/>
      <c r="M43" s="70"/>
      <c r="N43" s="70">
        <v>339</v>
      </c>
    </row>
    <row r="44" spans="1:14" ht="24">
      <c r="A44" s="10">
        <v>42</v>
      </c>
      <c r="B44" s="28" t="s">
        <v>28</v>
      </c>
      <c r="C44" s="30">
        <f>11909-200</f>
        <v>11709</v>
      </c>
      <c r="D44" s="29">
        <v>200</v>
      </c>
      <c r="E44" s="31">
        <f t="shared" si="0"/>
        <v>11909</v>
      </c>
      <c r="F44" s="27" t="e">
        <f>E44-#REF!</f>
        <v>#REF!</v>
      </c>
      <c r="G44" s="16"/>
      <c r="H44" s="11"/>
      <c r="I44" s="11"/>
      <c r="M44" s="70"/>
      <c r="N44" s="70"/>
    </row>
    <row r="45" spans="1:14" ht="24">
      <c r="A45" s="10">
        <v>44</v>
      </c>
      <c r="B45" s="28" t="s">
        <v>29</v>
      </c>
      <c r="C45" s="30">
        <v>12239</v>
      </c>
      <c r="D45" s="29">
        <f>100-20</f>
        <v>80</v>
      </c>
      <c r="E45" s="31">
        <f t="shared" si="0"/>
        <v>12319</v>
      </c>
      <c r="F45" s="27" t="e">
        <f>E45-#REF!</f>
        <v>#REF!</v>
      </c>
      <c r="G45" s="16"/>
      <c r="H45" s="11"/>
      <c r="I45" s="11"/>
      <c r="M45" s="70">
        <v>33</v>
      </c>
      <c r="N45" s="70"/>
    </row>
    <row r="46" spans="1:14">
      <c r="A46" s="10">
        <v>45</v>
      </c>
      <c r="B46" s="28" t="s">
        <v>30</v>
      </c>
      <c r="C46" s="30">
        <v>2219</v>
      </c>
      <c r="D46" s="29"/>
      <c r="E46" s="31">
        <f t="shared" si="0"/>
        <v>2219</v>
      </c>
      <c r="F46" s="27" t="e">
        <f>E46-#REF!</f>
        <v>#REF!</v>
      </c>
      <c r="G46" s="16"/>
      <c r="H46" s="11"/>
      <c r="I46" s="11"/>
      <c r="M46" s="70"/>
      <c r="N46" s="70"/>
    </row>
    <row r="47" spans="1:14">
      <c r="A47" s="10">
        <v>46</v>
      </c>
      <c r="B47" s="28" t="s">
        <v>31</v>
      </c>
      <c r="C47" s="30">
        <v>3600</v>
      </c>
      <c r="D47" s="29"/>
      <c r="E47" s="31">
        <f t="shared" si="0"/>
        <v>3600</v>
      </c>
      <c r="F47" s="27" t="e">
        <f>E47-#REF!</f>
        <v>#REF!</v>
      </c>
      <c r="G47" s="16"/>
      <c r="H47" s="11"/>
      <c r="I47" s="11"/>
      <c r="M47" s="70"/>
      <c r="N47" s="70"/>
    </row>
    <row r="48" spans="1:14" ht="11.25" customHeight="1">
      <c r="A48" s="10">
        <v>47</v>
      </c>
      <c r="B48" s="28" t="s">
        <v>32</v>
      </c>
      <c r="C48" s="30">
        <v>1958</v>
      </c>
      <c r="D48" s="29"/>
      <c r="E48" s="31">
        <f t="shared" si="0"/>
        <v>1958</v>
      </c>
      <c r="F48" s="27" t="e">
        <f>E48-#REF!</f>
        <v>#REF!</v>
      </c>
      <c r="G48" s="16"/>
      <c r="H48" s="11"/>
      <c r="I48" s="11"/>
      <c r="M48" s="70"/>
      <c r="N48" s="70"/>
    </row>
    <row r="49" spans="1:14" ht="12" customHeight="1">
      <c r="A49" s="10"/>
      <c r="B49" s="28" t="s">
        <v>108</v>
      </c>
      <c r="C49" s="30"/>
      <c r="D49" s="29"/>
      <c r="E49" s="31">
        <f t="shared" si="0"/>
        <v>0</v>
      </c>
      <c r="F49" s="27" t="e">
        <f>E49-#REF!</f>
        <v>#REF!</v>
      </c>
      <c r="G49" s="16"/>
      <c r="H49" s="11"/>
      <c r="I49" s="11"/>
      <c r="M49" s="70"/>
      <c r="N49" s="70"/>
    </row>
    <row r="50" spans="1:14" ht="12" customHeight="1">
      <c r="A50" s="10">
        <v>48</v>
      </c>
      <c r="B50" s="28" t="s">
        <v>33</v>
      </c>
      <c r="C50" s="30">
        <v>315</v>
      </c>
      <c r="D50" s="29"/>
      <c r="E50" s="31">
        <f t="shared" si="0"/>
        <v>315</v>
      </c>
      <c r="F50" s="27" t="e">
        <f>E50-#REF!</f>
        <v>#REF!</v>
      </c>
      <c r="G50" s="16"/>
      <c r="H50" s="11"/>
      <c r="I50" s="11"/>
      <c r="J50" s="46" t="s">
        <v>119</v>
      </c>
      <c r="M50" s="70"/>
      <c r="N50" s="70"/>
    </row>
    <row r="51" spans="1:14">
      <c r="A51" s="10">
        <v>49</v>
      </c>
      <c r="B51" s="28" t="s">
        <v>34</v>
      </c>
      <c r="C51" s="30">
        <v>20610</v>
      </c>
      <c r="D51" s="29"/>
      <c r="E51" s="31">
        <f t="shared" si="0"/>
        <v>20610</v>
      </c>
      <c r="F51" s="27" t="e">
        <f>E51-#REF!</f>
        <v>#REF!</v>
      </c>
      <c r="G51" s="16"/>
      <c r="H51" s="11"/>
      <c r="I51" s="11"/>
      <c r="J51" s="6" t="s">
        <v>121</v>
      </c>
      <c r="M51" s="70">
        <v>3230</v>
      </c>
      <c r="N51" s="70"/>
    </row>
    <row r="52" spans="1:14" ht="12.75" customHeight="1">
      <c r="A52" s="10">
        <v>50</v>
      </c>
      <c r="B52" s="28" t="s">
        <v>35</v>
      </c>
      <c r="C52" s="30">
        <f>6378-505</f>
        <v>5873</v>
      </c>
      <c r="D52" s="29">
        <v>505</v>
      </c>
      <c r="E52" s="31">
        <f t="shared" si="0"/>
        <v>6378</v>
      </c>
      <c r="F52" s="27" t="e">
        <f>E52-#REF!</f>
        <v>#REF!</v>
      </c>
      <c r="G52" s="16"/>
      <c r="H52" s="11"/>
      <c r="I52" s="11"/>
      <c r="M52" s="70"/>
      <c r="N52" s="70"/>
    </row>
    <row r="53" spans="1:14">
      <c r="A53" s="10">
        <v>51</v>
      </c>
      <c r="B53" s="28" t="s">
        <v>36</v>
      </c>
      <c r="C53" s="30">
        <v>0</v>
      </c>
      <c r="D53" s="29"/>
      <c r="E53" s="31">
        <f t="shared" si="0"/>
        <v>0</v>
      </c>
      <c r="F53" s="27" t="e">
        <f>E53-#REF!</f>
        <v>#REF!</v>
      </c>
      <c r="G53" s="16"/>
      <c r="H53" s="11"/>
      <c r="I53" s="11"/>
      <c r="M53" s="70"/>
      <c r="N53" s="70"/>
    </row>
    <row r="54" spans="1:14">
      <c r="A54" s="10">
        <v>52</v>
      </c>
      <c r="B54" s="28" t="s">
        <v>76</v>
      </c>
      <c r="C54" s="30"/>
      <c r="D54" s="29"/>
      <c r="E54" s="31">
        <f t="shared" si="0"/>
        <v>0</v>
      </c>
      <c r="F54" s="27" t="e">
        <f>E54-#REF!</f>
        <v>#REF!</v>
      </c>
      <c r="G54" s="16"/>
      <c r="H54" s="11"/>
      <c r="I54" s="11"/>
      <c r="M54" s="70"/>
      <c r="N54" s="70"/>
    </row>
    <row r="55" spans="1:14" ht="12" customHeight="1">
      <c r="A55" s="10">
        <v>53</v>
      </c>
      <c r="B55" s="7" t="s">
        <v>40</v>
      </c>
      <c r="C55" s="30">
        <v>7938</v>
      </c>
      <c r="D55" s="29"/>
      <c r="E55" s="31">
        <f t="shared" si="0"/>
        <v>7938</v>
      </c>
      <c r="F55" s="27" t="e">
        <f>E55-#REF!</f>
        <v>#REF!</v>
      </c>
      <c r="G55" s="16"/>
      <c r="H55" s="11"/>
      <c r="I55" s="11"/>
      <c r="M55" s="70"/>
      <c r="N55" s="70"/>
    </row>
    <row r="56" spans="1:14" ht="12" customHeight="1">
      <c r="A56" s="10">
        <v>54</v>
      </c>
      <c r="B56" s="7" t="s">
        <v>41</v>
      </c>
      <c r="C56" s="30">
        <v>16737</v>
      </c>
      <c r="D56" s="29"/>
      <c r="E56" s="31">
        <f t="shared" si="0"/>
        <v>16737</v>
      </c>
      <c r="F56" s="27" t="e">
        <f>E56-#REF!</f>
        <v>#REF!</v>
      </c>
      <c r="G56" s="16"/>
      <c r="H56" s="11"/>
      <c r="I56" s="11"/>
      <c r="M56" s="70"/>
      <c r="N56" s="70"/>
    </row>
    <row r="57" spans="1:14" ht="12" customHeight="1">
      <c r="A57" s="10">
        <v>55</v>
      </c>
      <c r="B57" s="7" t="s">
        <v>42</v>
      </c>
      <c r="C57" s="30">
        <v>27309</v>
      </c>
      <c r="D57" s="29">
        <f>92+350</f>
        <v>442</v>
      </c>
      <c r="E57" s="31">
        <f t="shared" si="0"/>
        <v>27751</v>
      </c>
      <c r="F57" s="27" t="e">
        <f>E57-#REF!</f>
        <v>#REF!</v>
      </c>
      <c r="G57" s="16"/>
      <c r="H57" s="11"/>
      <c r="I57" s="11"/>
      <c r="M57" s="70">
        <v>1757</v>
      </c>
      <c r="N57" s="70"/>
    </row>
    <row r="58" spans="1:14" ht="12" customHeight="1">
      <c r="A58" s="10">
        <v>56</v>
      </c>
      <c r="B58" s="7" t="s">
        <v>43</v>
      </c>
      <c r="C58" s="30">
        <v>27482</v>
      </c>
      <c r="D58" s="29">
        <v>245</v>
      </c>
      <c r="E58" s="31">
        <f t="shared" si="0"/>
        <v>27727</v>
      </c>
      <c r="F58" s="27" t="e">
        <f>E58-#REF!</f>
        <v>#REF!</v>
      </c>
      <c r="G58" s="16"/>
      <c r="H58" s="11"/>
      <c r="I58" s="11"/>
      <c r="M58" s="70">
        <v>1363</v>
      </c>
      <c r="N58" s="70"/>
    </row>
    <row r="59" spans="1:14" ht="12" customHeight="1">
      <c r="A59" s="10">
        <v>57</v>
      </c>
      <c r="B59" s="7" t="s">
        <v>44</v>
      </c>
      <c r="C59" s="30">
        <v>2597</v>
      </c>
      <c r="D59" s="29"/>
      <c r="E59" s="31">
        <f t="shared" si="0"/>
        <v>2597</v>
      </c>
      <c r="F59" s="27" t="e">
        <f>E59-#REF!</f>
        <v>#REF!</v>
      </c>
      <c r="G59" s="16"/>
      <c r="H59" s="11"/>
      <c r="I59" s="11"/>
      <c r="M59" s="70"/>
      <c r="N59" s="70">
        <v>844</v>
      </c>
    </row>
    <row r="60" spans="1:14" ht="12" customHeight="1">
      <c r="A60" s="10">
        <v>59</v>
      </c>
      <c r="B60" s="7" t="s">
        <v>45</v>
      </c>
      <c r="C60" s="30">
        <v>9626</v>
      </c>
      <c r="D60" s="29"/>
      <c r="E60" s="31">
        <f t="shared" si="0"/>
        <v>9626</v>
      </c>
      <c r="F60" s="27" t="e">
        <f>E60-#REF!</f>
        <v>#REF!</v>
      </c>
      <c r="G60" s="16"/>
      <c r="H60" s="11"/>
      <c r="I60" s="11"/>
      <c r="M60" s="70"/>
      <c r="N60" s="70"/>
    </row>
    <row r="61" spans="1:14" ht="12" customHeight="1">
      <c r="A61" s="10">
        <v>60</v>
      </c>
      <c r="B61" s="7" t="s">
        <v>46</v>
      </c>
      <c r="C61" s="30">
        <v>20071</v>
      </c>
      <c r="D61" s="29">
        <v>35</v>
      </c>
      <c r="E61" s="31">
        <f t="shared" si="0"/>
        <v>20106</v>
      </c>
      <c r="F61" s="27" t="e">
        <f>E61-#REF!</f>
        <v>#REF!</v>
      </c>
      <c r="G61" s="16"/>
      <c r="H61" s="11"/>
      <c r="I61" s="11"/>
      <c r="M61" s="70">
        <v>1000</v>
      </c>
      <c r="N61" s="70"/>
    </row>
    <row r="62" spans="1:14" ht="29.25" customHeight="1">
      <c r="A62" s="10">
        <v>61</v>
      </c>
      <c r="B62" s="1" t="s">
        <v>103</v>
      </c>
      <c r="C62" s="30">
        <f>18507-567-60</f>
        <v>17880</v>
      </c>
      <c r="D62" s="29">
        <f>484+567+60</f>
        <v>1111</v>
      </c>
      <c r="E62" s="31">
        <f t="shared" si="0"/>
        <v>18991</v>
      </c>
      <c r="F62" s="27" t="e">
        <f>E62-#REF!</f>
        <v>#REF!</v>
      </c>
      <c r="G62" s="16"/>
      <c r="H62" s="11"/>
      <c r="I62" s="11"/>
      <c r="M62" s="70">
        <v>4261</v>
      </c>
      <c r="N62" s="70">
        <v>375</v>
      </c>
    </row>
    <row r="63" spans="1:14" ht="36.75" customHeight="1">
      <c r="A63" s="10">
        <v>62</v>
      </c>
      <c r="B63" s="7" t="s">
        <v>55</v>
      </c>
      <c r="C63" s="30">
        <v>78</v>
      </c>
      <c r="D63" s="29"/>
      <c r="E63" s="31">
        <f t="shared" si="0"/>
        <v>78</v>
      </c>
      <c r="F63" s="27" t="e">
        <f>E63-#REF!</f>
        <v>#REF!</v>
      </c>
      <c r="G63" s="16"/>
      <c r="H63" s="11"/>
      <c r="I63" s="11"/>
      <c r="M63" s="70"/>
      <c r="N63" s="70"/>
    </row>
    <row r="64" spans="1:14">
      <c r="A64" s="10">
        <v>63</v>
      </c>
      <c r="B64" s="7" t="s">
        <v>47</v>
      </c>
      <c r="C64" s="30">
        <v>4775</v>
      </c>
      <c r="D64" s="29"/>
      <c r="E64" s="31">
        <f t="shared" si="0"/>
        <v>4775</v>
      </c>
      <c r="F64" s="27" t="e">
        <f>E64-#REF!</f>
        <v>#REF!</v>
      </c>
      <c r="G64" s="16"/>
      <c r="H64" s="11"/>
      <c r="I64" s="11"/>
      <c r="M64" s="70"/>
      <c r="N64" s="70"/>
    </row>
    <row r="65" spans="1:14">
      <c r="A65" s="10">
        <v>64</v>
      </c>
      <c r="B65" s="7" t="s">
        <v>49</v>
      </c>
      <c r="C65" s="30">
        <v>8690</v>
      </c>
      <c r="D65" s="29">
        <v>60</v>
      </c>
      <c r="E65" s="31">
        <f t="shared" si="0"/>
        <v>8750</v>
      </c>
      <c r="F65" s="27" t="e">
        <f>E65-#REF!</f>
        <v>#REF!</v>
      </c>
      <c r="G65" s="16"/>
      <c r="H65" s="11"/>
      <c r="I65" s="11"/>
      <c r="M65" s="70"/>
      <c r="N65" s="70"/>
    </row>
    <row r="66" spans="1:14">
      <c r="A66" s="10">
        <v>65</v>
      </c>
      <c r="B66" s="7" t="s">
        <v>48</v>
      </c>
      <c r="C66" s="30">
        <v>2659</v>
      </c>
      <c r="D66" s="29"/>
      <c r="E66" s="31">
        <f t="shared" si="0"/>
        <v>2659</v>
      </c>
      <c r="F66" s="27" t="e">
        <f>E66-#REF!</f>
        <v>#REF!</v>
      </c>
      <c r="G66" s="16"/>
      <c r="H66" s="11"/>
      <c r="I66" s="11"/>
      <c r="M66" s="70"/>
      <c r="N66" s="70"/>
    </row>
    <row r="67" spans="1:14">
      <c r="A67" s="10">
        <v>67</v>
      </c>
      <c r="B67" s="7" t="s">
        <v>50</v>
      </c>
      <c r="C67" s="30">
        <v>480</v>
      </c>
      <c r="D67" s="29"/>
      <c r="E67" s="31">
        <f t="shared" si="0"/>
        <v>480</v>
      </c>
      <c r="F67" s="27" t="e">
        <f>E67-#REF!</f>
        <v>#REF!</v>
      </c>
      <c r="G67" s="16"/>
      <c r="H67" s="11"/>
      <c r="I67" s="11"/>
      <c r="M67" s="70"/>
      <c r="N67" s="70"/>
    </row>
    <row r="68" spans="1:14">
      <c r="A68" s="10">
        <v>68</v>
      </c>
      <c r="B68" s="7" t="s">
        <v>51</v>
      </c>
      <c r="C68" s="30">
        <v>250</v>
      </c>
      <c r="D68" s="29"/>
      <c r="E68" s="31">
        <f t="shared" si="0"/>
        <v>250</v>
      </c>
      <c r="F68" s="27" t="e">
        <f>E68-#REF!</f>
        <v>#REF!</v>
      </c>
      <c r="G68" s="16"/>
      <c r="H68" s="11"/>
      <c r="I68" s="11"/>
      <c r="M68" s="70"/>
      <c r="N68" s="70"/>
    </row>
    <row r="69" spans="1:14">
      <c r="A69" s="10">
        <v>69</v>
      </c>
      <c r="B69" s="7" t="s">
        <v>52</v>
      </c>
      <c r="C69" s="30">
        <v>520</v>
      </c>
      <c r="D69" s="29"/>
      <c r="E69" s="31">
        <f t="shared" si="0"/>
        <v>520</v>
      </c>
      <c r="F69" s="27" t="e">
        <f>E69-#REF!</f>
        <v>#REF!</v>
      </c>
      <c r="G69" s="16"/>
      <c r="H69" s="11"/>
      <c r="I69" s="11"/>
      <c r="M69" s="70"/>
      <c r="N69" s="70"/>
    </row>
    <row r="70" spans="1:14">
      <c r="A70" s="10">
        <v>71</v>
      </c>
      <c r="B70" s="7" t="s">
        <v>53</v>
      </c>
      <c r="C70" s="30">
        <v>455</v>
      </c>
      <c r="D70" s="29"/>
      <c r="E70" s="31">
        <f t="shared" ref="E70:E105" si="1">C70+D70</f>
        <v>455</v>
      </c>
      <c r="F70" s="27" t="e">
        <f>E70-#REF!</f>
        <v>#REF!</v>
      </c>
      <c r="G70" s="16"/>
      <c r="H70" s="11"/>
      <c r="I70" s="11"/>
      <c r="M70" s="70"/>
      <c r="N70" s="70"/>
    </row>
    <row r="71" spans="1:14">
      <c r="A71" s="10">
        <v>72</v>
      </c>
      <c r="B71" s="7" t="s">
        <v>54</v>
      </c>
      <c r="C71" s="30">
        <f>1481</f>
        <v>1481</v>
      </c>
      <c r="D71" s="29">
        <v>0</v>
      </c>
      <c r="E71" s="31">
        <f t="shared" si="1"/>
        <v>1481</v>
      </c>
      <c r="F71" s="27" t="e">
        <f>E71-#REF!</f>
        <v>#REF!</v>
      </c>
      <c r="G71" s="16"/>
      <c r="H71" s="11"/>
      <c r="I71" s="11"/>
      <c r="M71" s="70"/>
      <c r="N71" s="70">
        <v>345</v>
      </c>
    </row>
    <row r="72" spans="1:14" ht="24">
      <c r="A72" s="22">
        <v>73</v>
      </c>
      <c r="B72" s="23" t="s">
        <v>84</v>
      </c>
      <c r="C72" s="25">
        <v>770</v>
      </c>
      <c r="D72" s="24"/>
      <c r="E72" s="26">
        <f t="shared" si="1"/>
        <v>770</v>
      </c>
      <c r="F72" s="27" t="e">
        <f>E72-#REF!</f>
        <v>#REF!</v>
      </c>
      <c r="G72" s="16"/>
      <c r="H72" s="11"/>
      <c r="I72" s="11"/>
      <c r="M72" s="70"/>
      <c r="N72" s="70"/>
    </row>
    <row r="73" spans="1:14">
      <c r="A73" s="10">
        <v>74</v>
      </c>
      <c r="B73" s="28" t="s">
        <v>85</v>
      </c>
      <c r="C73" s="30">
        <v>3170</v>
      </c>
      <c r="D73" s="29"/>
      <c r="E73" s="31">
        <f t="shared" si="1"/>
        <v>3170</v>
      </c>
      <c r="F73" s="27" t="e">
        <f>E73-#REF!</f>
        <v>#REF!</v>
      </c>
      <c r="G73" s="16"/>
      <c r="H73" s="11"/>
      <c r="I73" s="11"/>
      <c r="M73" s="70"/>
      <c r="N73" s="70"/>
    </row>
    <row r="74" spans="1:14">
      <c r="A74" s="10">
        <v>75</v>
      </c>
      <c r="B74" s="28" t="s">
        <v>86</v>
      </c>
      <c r="C74" s="30">
        <v>3792</v>
      </c>
      <c r="D74" s="29"/>
      <c r="E74" s="31">
        <f t="shared" si="1"/>
        <v>3792</v>
      </c>
      <c r="F74" s="27" t="e">
        <f>E74-#REF!</f>
        <v>#REF!</v>
      </c>
      <c r="G74" s="16"/>
      <c r="H74" s="11"/>
      <c r="I74" s="11"/>
      <c r="M74" s="70"/>
      <c r="N74" s="70"/>
    </row>
    <row r="75" spans="1:14">
      <c r="A75" s="10">
        <v>76</v>
      </c>
      <c r="B75" s="28" t="s">
        <v>56</v>
      </c>
      <c r="C75" s="30">
        <v>4608</v>
      </c>
      <c r="D75" s="29"/>
      <c r="E75" s="31">
        <f t="shared" si="1"/>
        <v>4608</v>
      </c>
      <c r="F75" s="27" t="e">
        <f>E75-#REF!</f>
        <v>#REF!</v>
      </c>
      <c r="G75" s="16"/>
      <c r="H75" s="11"/>
      <c r="I75" s="11"/>
      <c r="M75" s="70"/>
      <c r="N75" s="70">
        <v>138</v>
      </c>
    </row>
    <row r="76" spans="1:14">
      <c r="A76" s="10">
        <v>77</v>
      </c>
      <c r="B76" s="28" t="s">
        <v>57</v>
      </c>
      <c r="C76" s="30">
        <v>2858</v>
      </c>
      <c r="D76" s="29"/>
      <c r="E76" s="31">
        <f t="shared" si="1"/>
        <v>2858</v>
      </c>
      <c r="F76" s="27" t="e">
        <f>E76-#REF!</f>
        <v>#REF!</v>
      </c>
      <c r="G76" s="16"/>
      <c r="H76" s="11"/>
      <c r="I76" s="11"/>
      <c r="M76" s="70"/>
      <c r="N76" s="70"/>
    </row>
    <row r="77" spans="1:14">
      <c r="A77" s="10">
        <v>78</v>
      </c>
      <c r="B77" s="28" t="s">
        <v>58</v>
      </c>
      <c r="C77" s="30">
        <v>3091</v>
      </c>
      <c r="D77" s="29"/>
      <c r="E77" s="31">
        <f t="shared" si="1"/>
        <v>3091</v>
      </c>
      <c r="F77" s="27" t="e">
        <f>E77-#REF!</f>
        <v>#REF!</v>
      </c>
      <c r="G77" s="16"/>
      <c r="H77" s="11"/>
      <c r="I77" s="11"/>
      <c r="M77" s="70"/>
      <c r="N77" s="70"/>
    </row>
    <row r="78" spans="1:14">
      <c r="A78" s="10">
        <v>79</v>
      </c>
      <c r="B78" s="28" t="s">
        <v>59</v>
      </c>
      <c r="C78" s="30">
        <v>3529</v>
      </c>
      <c r="D78" s="29"/>
      <c r="E78" s="31">
        <f t="shared" si="1"/>
        <v>3529</v>
      </c>
      <c r="F78" s="27" t="e">
        <f>E78-#REF!</f>
        <v>#REF!</v>
      </c>
      <c r="G78" s="16">
        <v>20</v>
      </c>
      <c r="H78" s="11"/>
      <c r="I78" s="11"/>
      <c r="M78" s="70"/>
      <c r="N78" s="70"/>
    </row>
    <row r="79" spans="1:14">
      <c r="A79" s="10">
        <v>80</v>
      </c>
      <c r="B79" s="28" t="s">
        <v>60</v>
      </c>
      <c r="C79" s="30">
        <v>2408</v>
      </c>
      <c r="D79" s="29"/>
      <c r="E79" s="31">
        <f t="shared" si="1"/>
        <v>2408</v>
      </c>
      <c r="F79" s="27" t="e">
        <f>E79-#REF!</f>
        <v>#REF!</v>
      </c>
      <c r="G79" s="16"/>
      <c r="H79" s="11"/>
      <c r="I79" s="11"/>
      <c r="M79" s="70"/>
      <c r="N79" s="70"/>
    </row>
    <row r="80" spans="1:14">
      <c r="A80" s="10">
        <v>81</v>
      </c>
      <c r="B80" s="28" t="s">
        <v>61</v>
      </c>
      <c r="C80" s="30">
        <v>2191</v>
      </c>
      <c r="D80" s="29"/>
      <c r="E80" s="31">
        <f t="shared" si="1"/>
        <v>2191</v>
      </c>
      <c r="F80" s="27" t="e">
        <f>E80-#REF!</f>
        <v>#REF!</v>
      </c>
      <c r="G80" s="16"/>
      <c r="H80" s="11"/>
      <c r="I80" s="11"/>
      <c r="M80" s="70"/>
      <c r="N80" s="70"/>
    </row>
    <row r="81" spans="1:14">
      <c r="A81" s="10">
        <v>82</v>
      </c>
      <c r="B81" s="28" t="s">
        <v>62</v>
      </c>
      <c r="C81" s="30">
        <v>2913</v>
      </c>
      <c r="D81" s="29"/>
      <c r="E81" s="31">
        <f t="shared" si="1"/>
        <v>2913</v>
      </c>
      <c r="F81" s="27" t="e">
        <f>E81-#REF!</f>
        <v>#REF!</v>
      </c>
      <c r="G81" s="16"/>
      <c r="H81" s="11"/>
      <c r="I81" s="11"/>
      <c r="M81" s="70"/>
      <c r="N81" s="70"/>
    </row>
    <row r="82" spans="1:14">
      <c r="A82" s="10">
        <v>83</v>
      </c>
      <c r="B82" s="28" t="s">
        <v>88</v>
      </c>
      <c r="C82" s="30">
        <v>2178</v>
      </c>
      <c r="D82" s="29"/>
      <c r="E82" s="31">
        <f t="shared" si="1"/>
        <v>2178</v>
      </c>
      <c r="F82" s="27" t="e">
        <f>E82-#REF!</f>
        <v>#REF!</v>
      </c>
      <c r="G82" s="16"/>
      <c r="H82" s="11"/>
      <c r="I82" s="11"/>
      <c r="M82" s="70"/>
      <c r="N82" s="70"/>
    </row>
    <row r="83" spans="1:14">
      <c r="A83" s="10">
        <v>84</v>
      </c>
      <c r="B83" s="2" t="s">
        <v>87</v>
      </c>
      <c r="C83" s="30">
        <v>2024</v>
      </c>
      <c r="D83" s="29"/>
      <c r="E83" s="31">
        <f t="shared" si="1"/>
        <v>2024</v>
      </c>
      <c r="F83" s="27" t="e">
        <f>E83-#REF!</f>
        <v>#REF!</v>
      </c>
      <c r="G83" s="16"/>
      <c r="H83" s="11"/>
      <c r="I83" s="11"/>
      <c r="M83" s="70"/>
      <c r="N83" s="70"/>
    </row>
    <row r="84" spans="1:14">
      <c r="A84" s="10"/>
      <c r="B84" s="2" t="s">
        <v>96</v>
      </c>
      <c r="C84" s="30"/>
      <c r="D84" s="29"/>
      <c r="E84" s="31">
        <f t="shared" si="1"/>
        <v>0</v>
      </c>
      <c r="F84" s="27" t="e">
        <f>E84-#REF!</f>
        <v>#REF!</v>
      </c>
      <c r="G84" s="16"/>
      <c r="H84" s="11"/>
      <c r="I84" s="11"/>
      <c r="M84" s="70"/>
      <c r="N84" s="70"/>
    </row>
    <row r="85" spans="1:14">
      <c r="A85" s="10">
        <v>85</v>
      </c>
      <c r="B85" s="28" t="s">
        <v>64</v>
      </c>
      <c r="C85" s="30">
        <v>5332</v>
      </c>
      <c r="D85" s="29"/>
      <c r="E85" s="31">
        <f t="shared" si="1"/>
        <v>5332</v>
      </c>
      <c r="F85" s="27" t="e">
        <f>E85-#REF!</f>
        <v>#REF!</v>
      </c>
      <c r="G85" s="16"/>
      <c r="H85" s="11"/>
      <c r="I85" s="11"/>
      <c r="M85" s="70"/>
      <c r="N85" s="70"/>
    </row>
    <row r="86" spans="1:14">
      <c r="A86" s="10">
        <v>86</v>
      </c>
      <c r="B86" s="28" t="s">
        <v>65</v>
      </c>
      <c r="C86" s="30">
        <v>3252</v>
      </c>
      <c r="D86" s="29"/>
      <c r="E86" s="31">
        <f t="shared" si="1"/>
        <v>3252</v>
      </c>
      <c r="F86" s="27" t="e">
        <f>E86-#REF!</f>
        <v>#REF!</v>
      </c>
      <c r="G86" s="16"/>
      <c r="H86" s="11"/>
      <c r="I86" s="11"/>
      <c r="M86" s="70"/>
      <c r="N86" s="70"/>
    </row>
    <row r="87" spans="1:14">
      <c r="A87" s="10">
        <v>87</v>
      </c>
      <c r="B87" s="2" t="s">
        <v>89</v>
      </c>
      <c r="C87" s="30">
        <v>2233</v>
      </c>
      <c r="D87" s="29"/>
      <c r="E87" s="31">
        <f t="shared" si="1"/>
        <v>2233</v>
      </c>
      <c r="F87" s="27" t="e">
        <f>E87-#REF!</f>
        <v>#REF!</v>
      </c>
      <c r="G87" s="16"/>
      <c r="H87" s="11"/>
      <c r="I87" s="11"/>
      <c r="M87" s="70"/>
      <c r="N87" s="70"/>
    </row>
    <row r="88" spans="1:14">
      <c r="A88" s="10">
        <v>88</v>
      </c>
      <c r="B88" s="2" t="s">
        <v>90</v>
      </c>
      <c r="C88" s="30">
        <v>1879</v>
      </c>
      <c r="D88" s="29"/>
      <c r="E88" s="31">
        <f t="shared" si="1"/>
        <v>1879</v>
      </c>
      <c r="F88" s="27" t="e">
        <f>E88-#REF!</f>
        <v>#REF!</v>
      </c>
      <c r="G88" s="16"/>
      <c r="H88" s="11"/>
      <c r="I88" s="11"/>
      <c r="M88" s="70"/>
      <c r="N88" s="70"/>
    </row>
    <row r="89" spans="1:14">
      <c r="A89" s="10">
        <v>89</v>
      </c>
      <c r="B89" s="28" t="s">
        <v>63</v>
      </c>
      <c r="C89" s="30">
        <v>2929</v>
      </c>
      <c r="D89" s="29"/>
      <c r="E89" s="31">
        <f t="shared" si="1"/>
        <v>2929</v>
      </c>
      <c r="F89" s="27" t="e">
        <f>E89-#REF!</f>
        <v>#REF!</v>
      </c>
      <c r="G89" s="16"/>
      <c r="H89" s="11"/>
      <c r="I89" s="11"/>
      <c r="M89" s="70"/>
      <c r="N89" s="70"/>
    </row>
    <row r="90" spans="1:14" ht="24" customHeight="1">
      <c r="A90" s="10">
        <v>91</v>
      </c>
      <c r="B90" s="2" t="s">
        <v>91</v>
      </c>
      <c r="C90" s="30">
        <v>2111</v>
      </c>
      <c r="D90" s="29"/>
      <c r="E90" s="31">
        <f t="shared" si="1"/>
        <v>2111</v>
      </c>
      <c r="F90" s="27" t="e">
        <f>E90-#REF!</f>
        <v>#REF!</v>
      </c>
      <c r="G90" s="16"/>
      <c r="H90" s="11"/>
      <c r="I90" s="11"/>
      <c r="M90" s="70"/>
      <c r="N90" s="70"/>
    </row>
    <row r="91" spans="1:14">
      <c r="A91" s="10">
        <v>92</v>
      </c>
      <c r="B91" s="28" t="s">
        <v>69</v>
      </c>
      <c r="C91" s="30">
        <v>9441</v>
      </c>
      <c r="D91" s="29"/>
      <c r="E91" s="31">
        <f t="shared" si="1"/>
        <v>9441</v>
      </c>
      <c r="F91" s="27" t="e">
        <f>E91-#REF!</f>
        <v>#REF!</v>
      </c>
      <c r="G91" s="16"/>
      <c r="H91" s="11"/>
      <c r="I91" s="11"/>
      <c r="M91" s="70"/>
      <c r="N91" s="70"/>
    </row>
    <row r="92" spans="1:14">
      <c r="A92" s="10">
        <v>93</v>
      </c>
      <c r="B92" s="28" t="s">
        <v>70</v>
      </c>
      <c r="C92" s="30">
        <v>3966</v>
      </c>
      <c r="D92" s="29"/>
      <c r="E92" s="31">
        <f t="shared" si="1"/>
        <v>3966</v>
      </c>
      <c r="F92" s="27" t="e">
        <f>E92-#REF!</f>
        <v>#REF!</v>
      </c>
      <c r="G92" s="16"/>
      <c r="H92" s="11"/>
      <c r="I92" s="11"/>
      <c r="M92" s="70"/>
      <c r="N92" s="70"/>
    </row>
    <row r="93" spans="1:14">
      <c r="A93" s="10">
        <v>94</v>
      </c>
      <c r="B93" s="2" t="s">
        <v>92</v>
      </c>
      <c r="C93" s="30">
        <v>2036</v>
      </c>
      <c r="D93" s="29"/>
      <c r="E93" s="31">
        <f t="shared" si="1"/>
        <v>2036</v>
      </c>
      <c r="F93" s="27" t="e">
        <f>E93-#REF!</f>
        <v>#REF!</v>
      </c>
      <c r="G93" s="16"/>
      <c r="H93" s="11"/>
      <c r="I93" s="11"/>
      <c r="M93" s="70"/>
      <c r="N93" s="70"/>
    </row>
    <row r="94" spans="1:14">
      <c r="A94" s="10">
        <v>95</v>
      </c>
      <c r="B94" s="2" t="s">
        <v>93</v>
      </c>
      <c r="C94" s="30">
        <v>2071</v>
      </c>
      <c r="D94" s="29"/>
      <c r="E94" s="31">
        <f t="shared" si="1"/>
        <v>2071</v>
      </c>
      <c r="F94" s="27" t="e">
        <f>E94-#REF!</f>
        <v>#REF!</v>
      </c>
      <c r="G94" s="16"/>
      <c r="H94" s="11"/>
      <c r="I94" s="11"/>
      <c r="M94" s="70"/>
      <c r="N94" s="70"/>
    </row>
    <row r="95" spans="1:14">
      <c r="A95" s="10">
        <v>96</v>
      </c>
      <c r="B95" s="2" t="s">
        <v>94</v>
      </c>
      <c r="C95" s="30">
        <v>1656</v>
      </c>
      <c r="D95" s="29"/>
      <c r="E95" s="31">
        <f t="shared" si="1"/>
        <v>1656</v>
      </c>
      <c r="F95" s="27" t="e">
        <f>E95-#REF!</f>
        <v>#REF!</v>
      </c>
      <c r="G95" s="16"/>
      <c r="H95" s="11"/>
      <c r="I95" s="11"/>
      <c r="M95" s="70"/>
      <c r="N95" s="70"/>
    </row>
    <row r="96" spans="1:14">
      <c r="A96" s="10"/>
      <c r="B96" s="2" t="s">
        <v>97</v>
      </c>
      <c r="C96" s="30"/>
      <c r="D96" s="29"/>
      <c r="E96" s="31">
        <f t="shared" si="1"/>
        <v>0</v>
      </c>
      <c r="F96" s="27" t="e">
        <f>E96-#REF!</f>
        <v>#REF!</v>
      </c>
      <c r="G96" s="16"/>
      <c r="H96" s="11"/>
      <c r="I96" s="11"/>
      <c r="M96" s="70"/>
      <c r="N96" s="70"/>
    </row>
    <row r="97" spans="1:14">
      <c r="A97" s="10"/>
      <c r="B97" s="28" t="s">
        <v>110</v>
      </c>
      <c r="C97" s="30">
        <v>7015</v>
      </c>
      <c r="D97" s="29"/>
      <c r="E97" s="31">
        <f t="shared" si="1"/>
        <v>7015</v>
      </c>
      <c r="F97" s="27" t="e">
        <f>E97-#REF!</f>
        <v>#REF!</v>
      </c>
      <c r="G97" s="16"/>
      <c r="H97" s="11"/>
      <c r="I97" s="11"/>
      <c r="M97" s="70"/>
      <c r="N97" s="70"/>
    </row>
    <row r="98" spans="1:14">
      <c r="A98" s="10"/>
      <c r="B98" s="28" t="s">
        <v>95</v>
      </c>
      <c r="C98" s="30"/>
      <c r="D98" s="29"/>
      <c r="E98" s="31">
        <f t="shared" si="1"/>
        <v>0</v>
      </c>
      <c r="F98" s="27" t="e">
        <f>E98-#REF!</f>
        <v>#REF!</v>
      </c>
      <c r="G98" s="16"/>
      <c r="H98" s="11"/>
      <c r="I98" s="11"/>
      <c r="M98" s="70"/>
      <c r="N98" s="70"/>
    </row>
    <row r="99" spans="1:14">
      <c r="A99" s="10">
        <v>101</v>
      </c>
      <c r="B99" s="28" t="s">
        <v>66</v>
      </c>
      <c r="C99" s="30">
        <v>5334</v>
      </c>
      <c r="D99" s="29"/>
      <c r="E99" s="31">
        <f t="shared" si="1"/>
        <v>5334</v>
      </c>
      <c r="F99" s="27" t="e">
        <f>E99-#REF!</f>
        <v>#REF!</v>
      </c>
      <c r="G99" s="16"/>
      <c r="H99" s="11"/>
      <c r="I99" s="11"/>
      <c r="M99" s="70"/>
      <c r="N99" s="70"/>
    </row>
    <row r="100" spans="1:14">
      <c r="A100" s="10">
        <v>102</v>
      </c>
      <c r="B100" s="28" t="s">
        <v>67</v>
      </c>
      <c r="C100" s="30">
        <v>692</v>
      </c>
      <c r="D100" s="29"/>
      <c r="E100" s="31">
        <f t="shared" si="1"/>
        <v>692</v>
      </c>
      <c r="F100" s="27" t="e">
        <f>E100-#REF!</f>
        <v>#REF!</v>
      </c>
      <c r="G100" s="16"/>
      <c r="H100" s="11"/>
      <c r="I100" s="11"/>
      <c r="M100" s="70"/>
      <c r="N100" s="70"/>
    </row>
    <row r="101" spans="1:14">
      <c r="A101" s="10">
        <v>103</v>
      </c>
      <c r="B101" s="28" t="s">
        <v>68</v>
      </c>
      <c r="C101" s="30">
        <v>692</v>
      </c>
      <c r="D101" s="29"/>
      <c r="E101" s="31">
        <f t="shared" si="1"/>
        <v>692</v>
      </c>
      <c r="F101" s="27" t="e">
        <f>E101-#REF!</f>
        <v>#REF!</v>
      </c>
      <c r="G101" s="16"/>
      <c r="H101" s="11"/>
      <c r="I101" s="11"/>
      <c r="M101" s="70"/>
      <c r="N101" s="70"/>
    </row>
    <row r="102" spans="1:14">
      <c r="A102" s="10">
        <v>104</v>
      </c>
      <c r="B102" s="28" t="s">
        <v>71</v>
      </c>
      <c r="C102" s="30">
        <v>11519</v>
      </c>
      <c r="D102" s="29"/>
      <c r="E102" s="31">
        <f t="shared" si="1"/>
        <v>11519</v>
      </c>
      <c r="F102" s="27" t="e">
        <f>E102-#REF!</f>
        <v>#REF!</v>
      </c>
      <c r="G102" s="16"/>
      <c r="H102" s="11"/>
      <c r="I102" s="11"/>
      <c r="M102" s="70"/>
      <c r="N102" s="70"/>
    </row>
    <row r="103" spans="1:14">
      <c r="A103" s="10">
        <v>105</v>
      </c>
      <c r="B103" s="28" t="s">
        <v>72</v>
      </c>
      <c r="C103" s="30">
        <f>44960-534-70</f>
        <v>44356</v>
      </c>
      <c r="D103" s="29">
        <f>782+534+70</f>
        <v>1386</v>
      </c>
      <c r="E103" s="31">
        <f t="shared" si="1"/>
        <v>45742</v>
      </c>
      <c r="F103" s="27" t="e">
        <f>E103-#REF!</f>
        <v>#REF!</v>
      </c>
      <c r="G103" s="16"/>
      <c r="H103" s="11"/>
      <c r="I103" s="11"/>
      <c r="M103" s="70">
        <v>310</v>
      </c>
      <c r="N103" s="70">
        <v>1750</v>
      </c>
    </row>
    <row r="104" spans="1:14" ht="24">
      <c r="A104" s="10">
        <v>109</v>
      </c>
      <c r="B104" s="28" t="s">
        <v>73</v>
      </c>
      <c r="C104" s="30"/>
      <c r="D104" s="29"/>
      <c r="E104" s="31">
        <f t="shared" si="1"/>
        <v>0</v>
      </c>
      <c r="F104" s="27" t="e">
        <f>E104-#REF!</f>
        <v>#REF!</v>
      </c>
      <c r="G104" s="16"/>
      <c r="H104" s="11"/>
      <c r="I104" s="11"/>
      <c r="M104" s="70"/>
      <c r="N104" s="70"/>
    </row>
    <row r="105" spans="1:14">
      <c r="A105" s="10">
        <v>110</v>
      </c>
      <c r="B105" s="28" t="s">
        <v>111</v>
      </c>
      <c r="C105" s="30">
        <v>1331</v>
      </c>
      <c r="D105" s="29"/>
      <c r="E105" s="31">
        <f t="shared" si="1"/>
        <v>1331</v>
      </c>
      <c r="F105" s="27" t="e">
        <f>E105-#REF!</f>
        <v>#REF!</v>
      </c>
      <c r="G105" s="16"/>
      <c r="H105" s="11"/>
      <c r="I105" s="11"/>
      <c r="M105" s="70"/>
      <c r="N105" s="70">
        <v>810</v>
      </c>
    </row>
    <row r="106" spans="1:14" s="53" customFormat="1">
      <c r="A106" s="48"/>
      <c r="B106" s="49" t="s">
        <v>77</v>
      </c>
      <c r="C106" s="51">
        <f t="shared" ref="C106:N106" si="2">SUM(C5:C105)</f>
        <v>587970</v>
      </c>
      <c r="D106" s="50">
        <f t="shared" si="2"/>
        <v>13115</v>
      </c>
      <c r="E106" s="52">
        <f t="shared" si="2"/>
        <v>601085</v>
      </c>
      <c r="F106" s="52" t="e">
        <f t="shared" si="2"/>
        <v>#REF!</v>
      </c>
      <c r="G106" s="52">
        <f t="shared" si="2"/>
        <v>170</v>
      </c>
      <c r="H106" s="52">
        <f t="shared" si="2"/>
        <v>0</v>
      </c>
      <c r="I106" s="52">
        <f t="shared" si="2"/>
        <v>0</v>
      </c>
      <c r="J106" s="52">
        <f t="shared" si="2"/>
        <v>0</v>
      </c>
      <c r="K106" s="52">
        <f t="shared" si="2"/>
        <v>0</v>
      </c>
      <c r="L106" s="52">
        <f t="shared" si="2"/>
        <v>0</v>
      </c>
      <c r="M106" s="52">
        <f t="shared" si="2"/>
        <v>34709</v>
      </c>
      <c r="N106" s="52">
        <f t="shared" si="2"/>
        <v>17121</v>
      </c>
    </row>
    <row r="107" spans="1:14" ht="15" customHeight="1">
      <c r="A107" s="10"/>
      <c r="B107" s="54"/>
      <c r="C107" s="30"/>
      <c r="D107" s="5"/>
      <c r="E107" s="55"/>
      <c r="F107" s="56"/>
      <c r="G107" s="16"/>
      <c r="H107" s="11"/>
      <c r="I107" s="11"/>
      <c r="M107" s="70"/>
      <c r="N107" s="70"/>
    </row>
    <row r="108" spans="1:14">
      <c r="A108" s="10"/>
      <c r="B108" s="54" t="s">
        <v>116</v>
      </c>
      <c r="C108" s="30"/>
      <c r="D108" s="5"/>
      <c r="E108" s="55"/>
      <c r="F108" s="56"/>
      <c r="G108" s="16"/>
      <c r="H108" s="11"/>
      <c r="I108" s="11"/>
      <c r="M108" s="70"/>
      <c r="N108" s="70"/>
    </row>
    <row r="109" spans="1:14" ht="14.25" customHeight="1">
      <c r="A109" s="10">
        <v>1</v>
      </c>
      <c r="B109" s="54" t="s">
        <v>113</v>
      </c>
      <c r="C109" s="30">
        <v>0</v>
      </c>
      <c r="D109" s="5"/>
      <c r="E109" s="57">
        <f>C109+D109</f>
        <v>0</v>
      </c>
      <c r="F109" s="47" t="e">
        <f>C109-#REF!</f>
        <v>#REF!</v>
      </c>
      <c r="G109" s="16"/>
      <c r="H109" s="11"/>
      <c r="I109" s="11"/>
      <c r="J109" s="6" t="s">
        <v>104</v>
      </c>
      <c r="M109" s="70"/>
      <c r="N109" s="70"/>
    </row>
    <row r="110" spans="1:14">
      <c r="A110" s="10">
        <v>2</v>
      </c>
      <c r="B110" s="54" t="s">
        <v>114</v>
      </c>
      <c r="C110" s="30">
        <v>0</v>
      </c>
      <c r="D110" s="5"/>
      <c r="E110" s="57">
        <f>C110+D110</f>
        <v>0</v>
      </c>
      <c r="F110" s="47" t="e">
        <f>C110-#REF!</f>
        <v>#REF!</v>
      </c>
      <c r="G110" s="16"/>
      <c r="H110" s="11"/>
      <c r="I110" s="11"/>
      <c r="J110" s="6" t="s">
        <v>117</v>
      </c>
      <c r="M110" s="70"/>
      <c r="N110" s="70"/>
    </row>
    <row r="111" spans="1:14" ht="12.75" customHeight="1">
      <c r="A111" s="10">
        <v>3</v>
      </c>
      <c r="B111" s="54" t="s">
        <v>122</v>
      </c>
      <c r="C111" s="30">
        <v>0</v>
      </c>
      <c r="D111" s="5"/>
      <c r="E111" s="57">
        <v>0</v>
      </c>
      <c r="F111" s="47" t="e">
        <f>C111-#REF!</f>
        <v>#REF!</v>
      </c>
      <c r="G111" s="16"/>
      <c r="H111" s="11"/>
      <c r="I111" s="11"/>
      <c r="J111" s="6" t="s">
        <v>123</v>
      </c>
      <c r="M111" s="70"/>
      <c r="N111" s="70"/>
    </row>
    <row r="112" spans="1:14" ht="12.75" customHeight="1">
      <c r="A112" s="10">
        <v>4</v>
      </c>
      <c r="B112" s="54" t="s">
        <v>115</v>
      </c>
      <c r="C112" s="30">
        <v>30</v>
      </c>
      <c r="D112" s="5"/>
      <c r="E112" s="57">
        <f>C112+D112</f>
        <v>30</v>
      </c>
      <c r="F112" s="47" t="e">
        <f>C112-#REF!</f>
        <v>#REF!</v>
      </c>
      <c r="G112" s="16"/>
      <c r="H112" s="11"/>
      <c r="I112" s="11"/>
      <c r="J112" s="6" t="s">
        <v>118</v>
      </c>
      <c r="M112" s="70"/>
      <c r="N112" s="70"/>
    </row>
    <row r="113" spans="1:14" ht="12.75" customHeight="1">
      <c r="A113" s="10">
        <v>5</v>
      </c>
      <c r="B113" s="28" t="s">
        <v>112</v>
      </c>
      <c r="C113" s="30">
        <v>0</v>
      </c>
      <c r="D113" s="5"/>
      <c r="E113" s="57">
        <f>C113+D113</f>
        <v>0</v>
      </c>
      <c r="F113" s="47" t="e">
        <f>C113-#REF!</f>
        <v>#REF!</v>
      </c>
      <c r="G113" s="16"/>
      <c r="H113" s="11"/>
      <c r="I113" s="11"/>
      <c r="J113" s="6" t="s">
        <v>105</v>
      </c>
      <c r="M113" s="70"/>
      <c r="N113" s="70"/>
    </row>
    <row r="114" spans="1:14" s="17" customFormat="1" ht="12.75">
      <c r="A114" s="59"/>
      <c r="B114" s="60" t="s">
        <v>127</v>
      </c>
      <c r="C114" s="61">
        <f>C106+C111+C112</f>
        <v>588000</v>
      </c>
      <c r="D114" s="62">
        <f>D106+D111+D112</f>
        <v>13115</v>
      </c>
      <c r="E114" s="63">
        <f>E106+E111+E112</f>
        <v>601115</v>
      </c>
      <c r="F114" s="63" t="e">
        <f t="shared" ref="F114:N114" si="3">F106+F111+F112</f>
        <v>#REF!</v>
      </c>
      <c r="G114" s="63">
        <f t="shared" si="3"/>
        <v>170</v>
      </c>
      <c r="H114" s="63">
        <f t="shared" si="3"/>
        <v>0</v>
      </c>
      <c r="I114" s="63">
        <f t="shared" si="3"/>
        <v>0</v>
      </c>
      <c r="J114" s="63" t="e">
        <f t="shared" si="3"/>
        <v>#VALUE!</v>
      </c>
      <c r="K114" s="63">
        <f t="shared" si="3"/>
        <v>0</v>
      </c>
      <c r="L114" s="63">
        <f t="shared" si="3"/>
        <v>0</v>
      </c>
      <c r="M114" s="63">
        <f t="shared" si="3"/>
        <v>34709</v>
      </c>
      <c r="N114" s="63">
        <f t="shared" si="3"/>
        <v>17121</v>
      </c>
    </row>
    <row r="115" spans="1:14" ht="38.25">
      <c r="A115" s="19"/>
      <c r="B115" s="58" t="s">
        <v>128</v>
      </c>
      <c r="C115" s="29">
        <v>20960</v>
      </c>
      <c r="D115" s="5">
        <v>960</v>
      </c>
      <c r="E115" s="29">
        <f>C115+D115</f>
        <v>21920</v>
      </c>
      <c r="M115" s="19">
        <v>584</v>
      </c>
      <c r="N115" s="19">
        <v>508</v>
      </c>
    </row>
    <row r="116" spans="1:14" ht="12.75">
      <c r="A116" s="5"/>
      <c r="B116" s="58" t="s">
        <v>127</v>
      </c>
      <c r="C116" s="67">
        <f>C114+C115</f>
        <v>608960</v>
      </c>
      <c r="D116" s="67">
        <f t="shared" ref="D116:E116" si="4">D114+D115</f>
        <v>14075</v>
      </c>
      <c r="E116" s="67">
        <f t="shared" si="4"/>
        <v>623035</v>
      </c>
      <c r="F116" s="67" t="e">
        <f t="shared" ref="F116" si="5">F114+F115</f>
        <v>#REF!</v>
      </c>
      <c r="G116" s="67">
        <f t="shared" ref="G116" si="6">G114+G115</f>
        <v>170</v>
      </c>
      <c r="H116" s="67">
        <f t="shared" ref="H116" si="7">H114+H115</f>
        <v>0</v>
      </c>
      <c r="I116" s="67">
        <f t="shared" ref="I116" si="8">I114+I115</f>
        <v>0</v>
      </c>
      <c r="J116" s="67" t="e">
        <f t="shared" ref="J116" si="9">J114+J115</f>
        <v>#VALUE!</v>
      </c>
      <c r="K116" s="67">
        <f t="shared" ref="K116" si="10">K114+K115</f>
        <v>0</v>
      </c>
      <c r="L116" s="67">
        <f t="shared" ref="L116" si="11">L114+L115</f>
        <v>0</v>
      </c>
      <c r="M116" s="67">
        <f t="shared" ref="M116" si="12">M114+M115</f>
        <v>35293</v>
      </c>
      <c r="N116" s="67">
        <f t="shared" ref="N116" si="13">N114+N115</f>
        <v>17629</v>
      </c>
    </row>
    <row r="117" spans="1:14" ht="12.75">
      <c r="A117" s="64" t="s">
        <v>131</v>
      </c>
      <c r="B117" s="64"/>
      <c r="C117" s="29"/>
      <c r="D117" s="5"/>
      <c r="E117" s="11"/>
      <c r="M117" s="70"/>
      <c r="N117" s="70"/>
    </row>
    <row r="118" spans="1:14" ht="76.5">
      <c r="A118" s="5"/>
      <c r="B118" s="65" t="s">
        <v>129</v>
      </c>
      <c r="C118" s="29">
        <v>417</v>
      </c>
      <c r="D118" s="5"/>
      <c r="E118" s="29">
        <f>C118</f>
        <v>417</v>
      </c>
      <c r="M118" s="70"/>
      <c r="N118" s="70"/>
    </row>
    <row r="119" spans="1:14" ht="38.25">
      <c r="A119" s="5"/>
      <c r="B119" s="66" t="s">
        <v>130</v>
      </c>
      <c r="C119" s="67">
        <f>C116+C118</f>
        <v>609377</v>
      </c>
      <c r="D119" s="67">
        <f t="shared" ref="D119:E119" si="14">D116+D118</f>
        <v>14075</v>
      </c>
      <c r="E119" s="67">
        <f t="shared" si="14"/>
        <v>623452</v>
      </c>
      <c r="F119" s="67" t="e">
        <f t="shared" ref="F119" si="15">F116+F118</f>
        <v>#REF!</v>
      </c>
      <c r="G119" s="67">
        <f t="shared" ref="G119" si="16">G116+G118</f>
        <v>170</v>
      </c>
      <c r="H119" s="67">
        <f t="shared" ref="H119" si="17">H116+H118</f>
        <v>0</v>
      </c>
      <c r="I119" s="67">
        <f t="shared" ref="I119" si="18">I116+I118</f>
        <v>0</v>
      </c>
      <c r="J119" s="67" t="e">
        <f t="shared" ref="J119" si="19">J116+J118</f>
        <v>#VALUE!</v>
      </c>
      <c r="K119" s="67">
        <f t="shared" ref="K119" si="20">K116+K118</f>
        <v>0</v>
      </c>
      <c r="L119" s="67">
        <f t="shared" ref="L119" si="21">L116+L118</f>
        <v>0</v>
      </c>
      <c r="M119" s="67">
        <f t="shared" ref="M119" si="22">M116+M118</f>
        <v>35293</v>
      </c>
      <c r="N119" s="67">
        <f t="shared" ref="N119" si="23">N116+N118</f>
        <v>17629</v>
      </c>
    </row>
  </sheetData>
  <mergeCells count="7">
    <mergeCell ref="A1:G1"/>
    <mergeCell ref="G3:I3"/>
    <mergeCell ref="M3:N3"/>
    <mergeCell ref="A3:A4"/>
    <mergeCell ref="B3:B4"/>
    <mergeCell ref="C3:E3"/>
    <mergeCell ref="F3:F4"/>
  </mergeCells>
  <pageMargins left="0" right="0" top="0" bottom="0" header="0.31496062992125984" footer="0.31496062992125984"/>
  <pageSetup paperSize="9" scale="89" fitToHeight="6" orientation="landscape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H137"/>
  <sheetViews>
    <sheetView tabSelected="1" workbookViewId="0">
      <selection sqref="A1:F1"/>
    </sheetView>
  </sheetViews>
  <sheetFormatPr defaultRowHeight="12.75"/>
  <cols>
    <col min="1" max="1" width="4.5703125" style="73" customWidth="1"/>
    <col min="2" max="2" width="46.42578125" style="92" customWidth="1"/>
    <col min="3" max="3" width="13" style="93" bestFit="1" customWidth="1"/>
    <col min="4" max="4" width="12.140625" style="93" customWidth="1"/>
    <col min="5" max="5" width="8" style="93" customWidth="1"/>
    <col min="6" max="6" width="14.140625" style="93" customWidth="1"/>
    <col min="7" max="256" width="9.140625" style="72"/>
    <col min="257" max="257" width="4.5703125" style="72" customWidth="1"/>
    <col min="258" max="258" width="46.42578125" style="72" customWidth="1"/>
    <col min="259" max="259" width="13" style="72" bestFit="1" customWidth="1"/>
    <col min="260" max="260" width="12.140625" style="72" customWidth="1"/>
    <col min="261" max="261" width="8" style="72" customWidth="1"/>
    <col min="262" max="262" width="14.140625" style="72" customWidth="1"/>
    <col min="263" max="512" width="9.140625" style="72"/>
    <col min="513" max="513" width="4.5703125" style="72" customWidth="1"/>
    <col min="514" max="514" width="46.42578125" style="72" customWidth="1"/>
    <col min="515" max="515" width="13" style="72" bestFit="1" customWidth="1"/>
    <col min="516" max="516" width="12.140625" style="72" customWidth="1"/>
    <col min="517" max="517" width="8" style="72" customWidth="1"/>
    <col min="518" max="518" width="14.140625" style="72" customWidth="1"/>
    <col min="519" max="768" width="9.140625" style="72"/>
    <col min="769" max="769" width="4.5703125" style="72" customWidth="1"/>
    <col min="770" max="770" width="46.42578125" style="72" customWidth="1"/>
    <col min="771" max="771" width="13" style="72" bestFit="1" customWidth="1"/>
    <col min="772" max="772" width="12.140625" style="72" customWidth="1"/>
    <col min="773" max="773" width="8" style="72" customWidth="1"/>
    <col min="774" max="774" width="14.140625" style="72" customWidth="1"/>
    <col min="775" max="1024" width="9.140625" style="72"/>
    <col min="1025" max="1025" width="4.5703125" style="72" customWidth="1"/>
    <col min="1026" max="1026" width="46.42578125" style="72" customWidth="1"/>
    <col min="1027" max="1027" width="13" style="72" bestFit="1" customWidth="1"/>
    <col min="1028" max="1028" width="12.140625" style="72" customWidth="1"/>
    <col min="1029" max="1029" width="8" style="72" customWidth="1"/>
    <col min="1030" max="1030" width="14.140625" style="72" customWidth="1"/>
    <col min="1031" max="1280" width="9.140625" style="72"/>
    <col min="1281" max="1281" width="4.5703125" style="72" customWidth="1"/>
    <col min="1282" max="1282" width="46.42578125" style="72" customWidth="1"/>
    <col min="1283" max="1283" width="13" style="72" bestFit="1" customWidth="1"/>
    <col min="1284" max="1284" width="12.140625" style="72" customWidth="1"/>
    <col min="1285" max="1285" width="8" style="72" customWidth="1"/>
    <col min="1286" max="1286" width="14.140625" style="72" customWidth="1"/>
    <col min="1287" max="1536" width="9.140625" style="72"/>
    <col min="1537" max="1537" width="4.5703125" style="72" customWidth="1"/>
    <col min="1538" max="1538" width="46.42578125" style="72" customWidth="1"/>
    <col min="1539" max="1539" width="13" style="72" bestFit="1" customWidth="1"/>
    <col min="1540" max="1540" width="12.140625" style="72" customWidth="1"/>
    <col min="1541" max="1541" width="8" style="72" customWidth="1"/>
    <col min="1542" max="1542" width="14.140625" style="72" customWidth="1"/>
    <col min="1543" max="1792" width="9.140625" style="72"/>
    <col min="1793" max="1793" width="4.5703125" style="72" customWidth="1"/>
    <col min="1794" max="1794" width="46.42578125" style="72" customWidth="1"/>
    <col min="1795" max="1795" width="13" style="72" bestFit="1" customWidth="1"/>
    <col min="1796" max="1796" width="12.140625" style="72" customWidth="1"/>
    <col min="1797" max="1797" width="8" style="72" customWidth="1"/>
    <col min="1798" max="1798" width="14.140625" style="72" customWidth="1"/>
    <col min="1799" max="2048" width="9.140625" style="72"/>
    <col min="2049" max="2049" width="4.5703125" style="72" customWidth="1"/>
    <col min="2050" max="2050" width="46.42578125" style="72" customWidth="1"/>
    <col min="2051" max="2051" width="13" style="72" bestFit="1" customWidth="1"/>
    <col min="2052" max="2052" width="12.140625" style="72" customWidth="1"/>
    <col min="2053" max="2053" width="8" style="72" customWidth="1"/>
    <col min="2054" max="2054" width="14.140625" style="72" customWidth="1"/>
    <col min="2055" max="2304" width="9.140625" style="72"/>
    <col min="2305" max="2305" width="4.5703125" style="72" customWidth="1"/>
    <col min="2306" max="2306" width="46.42578125" style="72" customWidth="1"/>
    <col min="2307" max="2307" width="13" style="72" bestFit="1" customWidth="1"/>
    <col min="2308" max="2308" width="12.140625" style="72" customWidth="1"/>
    <col min="2309" max="2309" width="8" style="72" customWidth="1"/>
    <col min="2310" max="2310" width="14.140625" style="72" customWidth="1"/>
    <col min="2311" max="2560" width="9.140625" style="72"/>
    <col min="2561" max="2561" width="4.5703125" style="72" customWidth="1"/>
    <col min="2562" max="2562" width="46.42578125" style="72" customWidth="1"/>
    <col min="2563" max="2563" width="13" style="72" bestFit="1" customWidth="1"/>
    <col min="2564" max="2564" width="12.140625" style="72" customWidth="1"/>
    <col min="2565" max="2565" width="8" style="72" customWidth="1"/>
    <col min="2566" max="2566" width="14.140625" style="72" customWidth="1"/>
    <col min="2567" max="2816" width="9.140625" style="72"/>
    <col min="2817" max="2817" width="4.5703125" style="72" customWidth="1"/>
    <col min="2818" max="2818" width="46.42578125" style="72" customWidth="1"/>
    <col min="2819" max="2819" width="13" style="72" bestFit="1" customWidth="1"/>
    <col min="2820" max="2820" width="12.140625" style="72" customWidth="1"/>
    <col min="2821" max="2821" width="8" style="72" customWidth="1"/>
    <col min="2822" max="2822" width="14.140625" style="72" customWidth="1"/>
    <col min="2823" max="3072" width="9.140625" style="72"/>
    <col min="3073" max="3073" width="4.5703125" style="72" customWidth="1"/>
    <col min="3074" max="3074" width="46.42578125" style="72" customWidth="1"/>
    <col min="3075" max="3075" width="13" style="72" bestFit="1" customWidth="1"/>
    <col min="3076" max="3076" width="12.140625" style="72" customWidth="1"/>
    <col min="3077" max="3077" width="8" style="72" customWidth="1"/>
    <col min="3078" max="3078" width="14.140625" style="72" customWidth="1"/>
    <col min="3079" max="3328" width="9.140625" style="72"/>
    <col min="3329" max="3329" width="4.5703125" style="72" customWidth="1"/>
    <col min="3330" max="3330" width="46.42578125" style="72" customWidth="1"/>
    <col min="3331" max="3331" width="13" style="72" bestFit="1" customWidth="1"/>
    <col min="3332" max="3332" width="12.140625" style="72" customWidth="1"/>
    <col min="3333" max="3333" width="8" style="72" customWidth="1"/>
    <col min="3334" max="3334" width="14.140625" style="72" customWidth="1"/>
    <col min="3335" max="3584" width="9.140625" style="72"/>
    <col min="3585" max="3585" width="4.5703125" style="72" customWidth="1"/>
    <col min="3586" max="3586" width="46.42578125" style="72" customWidth="1"/>
    <col min="3587" max="3587" width="13" style="72" bestFit="1" customWidth="1"/>
    <col min="3588" max="3588" width="12.140625" style="72" customWidth="1"/>
    <col min="3589" max="3589" width="8" style="72" customWidth="1"/>
    <col min="3590" max="3590" width="14.140625" style="72" customWidth="1"/>
    <col min="3591" max="3840" width="9.140625" style="72"/>
    <col min="3841" max="3841" width="4.5703125" style="72" customWidth="1"/>
    <col min="3842" max="3842" width="46.42578125" style="72" customWidth="1"/>
    <col min="3843" max="3843" width="13" style="72" bestFit="1" customWidth="1"/>
    <col min="3844" max="3844" width="12.140625" style="72" customWidth="1"/>
    <col min="3845" max="3845" width="8" style="72" customWidth="1"/>
    <col min="3846" max="3846" width="14.140625" style="72" customWidth="1"/>
    <col min="3847" max="4096" width="9.140625" style="72"/>
    <col min="4097" max="4097" width="4.5703125" style="72" customWidth="1"/>
    <col min="4098" max="4098" width="46.42578125" style="72" customWidth="1"/>
    <col min="4099" max="4099" width="13" style="72" bestFit="1" customWidth="1"/>
    <col min="4100" max="4100" width="12.140625" style="72" customWidth="1"/>
    <col min="4101" max="4101" width="8" style="72" customWidth="1"/>
    <col min="4102" max="4102" width="14.140625" style="72" customWidth="1"/>
    <col min="4103" max="4352" width="9.140625" style="72"/>
    <col min="4353" max="4353" width="4.5703125" style="72" customWidth="1"/>
    <col min="4354" max="4354" width="46.42578125" style="72" customWidth="1"/>
    <col min="4355" max="4355" width="13" style="72" bestFit="1" customWidth="1"/>
    <col min="4356" max="4356" width="12.140625" style="72" customWidth="1"/>
    <col min="4357" max="4357" width="8" style="72" customWidth="1"/>
    <col min="4358" max="4358" width="14.140625" style="72" customWidth="1"/>
    <col min="4359" max="4608" width="9.140625" style="72"/>
    <col min="4609" max="4609" width="4.5703125" style="72" customWidth="1"/>
    <col min="4610" max="4610" width="46.42578125" style="72" customWidth="1"/>
    <col min="4611" max="4611" width="13" style="72" bestFit="1" customWidth="1"/>
    <col min="4612" max="4612" width="12.140625" style="72" customWidth="1"/>
    <col min="4613" max="4613" width="8" style="72" customWidth="1"/>
    <col min="4614" max="4614" width="14.140625" style="72" customWidth="1"/>
    <col min="4615" max="4864" width="9.140625" style="72"/>
    <col min="4865" max="4865" width="4.5703125" style="72" customWidth="1"/>
    <col min="4866" max="4866" width="46.42578125" style="72" customWidth="1"/>
    <col min="4867" max="4867" width="13" style="72" bestFit="1" customWidth="1"/>
    <col min="4868" max="4868" width="12.140625" style="72" customWidth="1"/>
    <col min="4869" max="4869" width="8" style="72" customWidth="1"/>
    <col min="4870" max="4870" width="14.140625" style="72" customWidth="1"/>
    <col min="4871" max="5120" width="9.140625" style="72"/>
    <col min="5121" max="5121" width="4.5703125" style="72" customWidth="1"/>
    <col min="5122" max="5122" width="46.42578125" style="72" customWidth="1"/>
    <col min="5123" max="5123" width="13" style="72" bestFit="1" customWidth="1"/>
    <col min="5124" max="5124" width="12.140625" style="72" customWidth="1"/>
    <col min="5125" max="5125" width="8" style="72" customWidth="1"/>
    <col min="5126" max="5126" width="14.140625" style="72" customWidth="1"/>
    <col min="5127" max="5376" width="9.140625" style="72"/>
    <col min="5377" max="5377" width="4.5703125" style="72" customWidth="1"/>
    <col min="5378" max="5378" width="46.42578125" style="72" customWidth="1"/>
    <col min="5379" max="5379" width="13" style="72" bestFit="1" customWidth="1"/>
    <col min="5380" max="5380" width="12.140625" style="72" customWidth="1"/>
    <col min="5381" max="5381" width="8" style="72" customWidth="1"/>
    <col min="5382" max="5382" width="14.140625" style="72" customWidth="1"/>
    <col min="5383" max="5632" width="9.140625" style="72"/>
    <col min="5633" max="5633" width="4.5703125" style="72" customWidth="1"/>
    <col min="5634" max="5634" width="46.42578125" style="72" customWidth="1"/>
    <col min="5635" max="5635" width="13" style="72" bestFit="1" customWidth="1"/>
    <col min="5636" max="5636" width="12.140625" style="72" customWidth="1"/>
    <col min="5637" max="5637" width="8" style="72" customWidth="1"/>
    <col min="5638" max="5638" width="14.140625" style="72" customWidth="1"/>
    <col min="5639" max="5888" width="9.140625" style="72"/>
    <col min="5889" max="5889" width="4.5703125" style="72" customWidth="1"/>
    <col min="5890" max="5890" width="46.42578125" style="72" customWidth="1"/>
    <col min="5891" max="5891" width="13" style="72" bestFit="1" customWidth="1"/>
    <col min="5892" max="5892" width="12.140625" style="72" customWidth="1"/>
    <col min="5893" max="5893" width="8" style="72" customWidth="1"/>
    <col min="5894" max="5894" width="14.140625" style="72" customWidth="1"/>
    <col min="5895" max="6144" width="9.140625" style="72"/>
    <col min="6145" max="6145" width="4.5703125" style="72" customWidth="1"/>
    <col min="6146" max="6146" width="46.42578125" style="72" customWidth="1"/>
    <col min="6147" max="6147" width="13" style="72" bestFit="1" customWidth="1"/>
    <col min="6148" max="6148" width="12.140625" style="72" customWidth="1"/>
    <col min="6149" max="6149" width="8" style="72" customWidth="1"/>
    <col min="6150" max="6150" width="14.140625" style="72" customWidth="1"/>
    <col min="6151" max="6400" width="9.140625" style="72"/>
    <col min="6401" max="6401" width="4.5703125" style="72" customWidth="1"/>
    <col min="6402" max="6402" width="46.42578125" style="72" customWidth="1"/>
    <col min="6403" max="6403" width="13" style="72" bestFit="1" customWidth="1"/>
    <col min="6404" max="6404" width="12.140625" style="72" customWidth="1"/>
    <col min="6405" max="6405" width="8" style="72" customWidth="1"/>
    <col min="6406" max="6406" width="14.140625" style="72" customWidth="1"/>
    <col min="6407" max="6656" width="9.140625" style="72"/>
    <col min="6657" max="6657" width="4.5703125" style="72" customWidth="1"/>
    <col min="6658" max="6658" width="46.42578125" style="72" customWidth="1"/>
    <col min="6659" max="6659" width="13" style="72" bestFit="1" customWidth="1"/>
    <col min="6660" max="6660" width="12.140625" style="72" customWidth="1"/>
    <col min="6661" max="6661" width="8" style="72" customWidth="1"/>
    <col min="6662" max="6662" width="14.140625" style="72" customWidth="1"/>
    <col min="6663" max="6912" width="9.140625" style="72"/>
    <col min="6913" max="6913" width="4.5703125" style="72" customWidth="1"/>
    <col min="6914" max="6914" width="46.42578125" style="72" customWidth="1"/>
    <col min="6915" max="6915" width="13" style="72" bestFit="1" customWidth="1"/>
    <col min="6916" max="6916" width="12.140625" style="72" customWidth="1"/>
    <col min="6917" max="6917" width="8" style="72" customWidth="1"/>
    <col min="6918" max="6918" width="14.140625" style="72" customWidth="1"/>
    <col min="6919" max="7168" width="9.140625" style="72"/>
    <col min="7169" max="7169" width="4.5703125" style="72" customWidth="1"/>
    <col min="7170" max="7170" width="46.42578125" style="72" customWidth="1"/>
    <col min="7171" max="7171" width="13" style="72" bestFit="1" customWidth="1"/>
    <col min="7172" max="7172" width="12.140625" style="72" customWidth="1"/>
    <col min="7173" max="7173" width="8" style="72" customWidth="1"/>
    <col min="7174" max="7174" width="14.140625" style="72" customWidth="1"/>
    <col min="7175" max="7424" width="9.140625" style="72"/>
    <col min="7425" max="7425" width="4.5703125" style="72" customWidth="1"/>
    <col min="7426" max="7426" width="46.42578125" style="72" customWidth="1"/>
    <col min="7427" max="7427" width="13" style="72" bestFit="1" customWidth="1"/>
    <col min="7428" max="7428" width="12.140625" style="72" customWidth="1"/>
    <col min="7429" max="7429" width="8" style="72" customWidth="1"/>
    <col min="7430" max="7430" width="14.140625" style="72" customWidth="1"/>
    <col min="7431" max="7680" width="9.140625" style="72"/>
    <col min="7681" max="7681" width="4.5703125" style="72" customWidth="1"/>
    <col min="7682" max="7682" width="46.42578125" style="72" customWidth="1"/>
    <col min="7683" max="7683" width="13" style="72" bestFit="1" customWidth="1"/>
    <col min="7684" max="7684" width="12.140625" style="72" customWidth="1"/>
    <col min="7685" max="7685" width="8" style="72" customWidth="1"/>
    <col min="7686" max="7686" width="14.140625" style="72" customWidth="1"/>
    <col min="7687" max="7936" width="9.140625" style="72"/>
    <col min="7937" max="7937" width="4.5703125" style="72" customWidth="1"/>
    <col min="7938" max="7938" width="46.42578125" style="72" customWidth="1"/>
    <col min="7939" max="7939" width="13" style="72" bestFit="1" customWidth="1"/>
    <col min="7940" max="7940" width="12.140625" style="72" customWidth="1"/>
    <col min="7941" max="7941" width="8" style="72" customWidth="1"/>
    <col min="7942" max="7942" width="14.140625" style="72" customWidth="1"/>
    <col min="7943" max="8192" width="9.140625" style="72"/>
    <col min="8193" max="8193" width="4.5703125" style="72" customWidth="1"/>
    <col min="8194" max="8194" width="46.42578125" style="72" customWidth="1"/>
    <col min="8195" max="8195" width="13" style="72" bestFit="1" customWidth="1"/>
    <col min="8196" max="8196" width="12.140625" style="72" customWidth="1"/>
    <col min="8197" max="8197" width="8" style="72" customWidth="1"/>
    <col min="8198" max="8198" width="14.140625" style="72" customWidth="1"/>
    <col min="8199" max="8448" width="9.140625" style="72"/>
    <col min="8449" max="8449" width="4.5703125" style="72" customWidth="1"/>
    <col min="8450" max="8450" width="46.42578125" style="72" customWidth="1"/>
    <col min="8451" max="8451" width="13" style="72" bestFit="1" customWidth="1"/>
    <col min="8452" max="8452" width="12.140625" style="72" customWidth="1"/>
    <col min="8453" max="8453" width="8" style="72" customWidth="1"/>
    <col min="8454" max="8454" width="14.140625" style="72" customWidth="1"/>
    <col min="8455" max="8704" width="9.140625" style="72"/>
    <col min="8705" max="8705" width="4.5703125" style="72" customWidth="1"/>
    <col min="8706" max="8706" width="46.42578125" style="72" customWidth="1"/>
    <col min="8707" max="8707" width="13" style="72" bestFit="1" customWidth="1"/>
    <col min="8708" max="8708" width="12.140625" style="72" customWidth="1"/>
    <col min="8709" max="8709" width="8" style="72" customWidth="1"/>
    <col min="8710" max="8710" width="14.140625" style="72" customWidth="1"/>
    <col min="8711" max="8960" width="9.140625" style="72"/>
    <col min="8961" max="8961" width="4.5703125" style="72" customWidth="1"/>
    <col min="8962" max="8962" width="46.42578125" style="72" customWidth="1"/>
    <col min="8963" max="8963" width="13" style="72" bestFit="1" customWidth="1"/>
    <col min="8964" max="8964" width="12.140625" style="72" customWidth="1"/>
    <col min="8965" max="8965" width="8" style="72" customWidth="1"/>
    <col min="8966" max="8966" width="14.140625" style="72" customWidth="1"/>
    <col min="8967" max="9216" width="9.140625" style="72"/>
    <col min="9217" max="9217" width="4.5703125" style="72" customWidth="1"/>
    <col min="9218" max="9218" width="46.42578125" style="72" customWidth="1"/>
    <col min="9219" max="9219" width="13" style="72" bestFit="1" customWidth="1"/>
    <col min="9220" max="9220" width="12.140625" style="72" customWidth="1"/>
    <col min="9221" max="9221" width="8" style="72" customWidth="1"/>
    <col min="9222" max="9222" width="14.140625" style="72" customWidth="1"/>
    <col min="9223" max="9472" width="9.140625" style="72"/>
    <col min="9473" max="9473" width="4.5703125" style="72" customWidth="1"/>
    <col min="9474" max="9474" width="46.42578125" style="72" customWidth="1"/>
    <col min="9475" max="9475" width="13" style="72" bestFit="1" customWidth="1"/>
    <col min="9476" max="9476" width="12.140625" style="72" customWidth="1"/>
    <col min="9477" max="9477" width="8" style="72" customWidth="1"/>
    <col min="9478" max="9478" width="14.140625" style="72" customWidth="1"/>
    <col min="9479" max="9728" width="9.140625" style="72"/>
    <col min="9729" max="9729" width="4.5703125" style="72" customWidth="1"/>
    <col min="9730" max="9730" width="46.42578125" style="72" customWidth="1"/>
    <col min="9731" max="9731" width="13" style="72" bestFit="1" customWidth="1"/>
    <col min="9732" max="9732" width="12.140625" style="72" customWidth="1"/>
    <col min="9733" max="9733" width="8" style="72" customWidth="1"/>
    <col min="9734" max="9734" width="14.140625" style="72" customWidth="1"/>
    <col min="9735" max="9984" width="9.140625" style="72"/>
    <col min="9985" max="9985" width="4.5703125" style="72" customWidth="1"/>
    <col min="9986" max="9986" width="46.42578125" style="72" customWidth="1"/>
    <col min="9987" max="9987" width="13" style="72" bestFit="1" customWidth="1"/>
    <col min="9988" max="9988" width="12.140625" style="72" customWidth="1"/>
    <col min="9989" max="9989" width="8" style="72" customWidth="1"/>
    <col min="9990" max="9990" width="14.140625" style="72" customWidth="1"/>
    <col min="9991" max="10240" width="9.140625" style="72"/>
    <col min="10241" max="10241" width="4.5703125" style="72" customWidth="1"/>
    <col min="10242" max="10242" width="46.42578125" style="72" customWidth="1"/>
    <col min="10243" max="10243" width="13" style="72" bestFit="1" customWidth="1"/>
    <col min="10244" max="10244" width="12.140625" style="72" customWidth="1"/>
    <col min="10245" max="10245" width="8" style="72" customWidth="1"/>
    <col min="10246" max="10246" width="14.140625" style="72" customWidth="1"/>
    <col min="10247" max="10496" width="9.140625" style="72"/>
    <col min="10497" max="10497" width="4.5703125" style="72" customWidth="1"/>
    <col min="10498" max="10498" width="46.42578125" style="72" customWidth="1"/>
    <col min="10499" max="10499" width="13" style="72" bestFit="1" customWidth="1"/>
    <col min="10500" max="10500" width="12.140625" style="72" customWidth="1"/>
    <col min="10501" max="10501" width="8" style="72" customWidth="1"/>
    <col min="10502" max="10502" width="14.140625" style="72" customWidth="1"/>
    <col min="10503" max="10752" width="9.140625" style="72"/>
    <col min="10753" max="10753" width="4.5703125" style="72" customWidth="1"/>
    <col min="10754" max="10754" width="46.42578125" style="72" customWidth="1"/>
    <col min="10755" max="10755" width="13" style="72" bestFit="1" customWidth="1"/>
    <col min="10756" max="10756" width="12.140625" style="72" customWidth="1"/>
    <col min="10757" max="10757" width="8" style="72" customWidth="1"/>
    <col min="10758" max="10758" width="14.140625" style="72" customWidth="1"/>
    <col min="10759" max="11008" width="9.140625" style="72"/>
    <col min="11009" max="11009" width="4.5703125" style="72" customWidth="1"/>
    <col min="11010" max="11010" width="46.42578125" style="72" customWidth="1"/>
    <col min="11011" max="11011" width="13" style="72" bestFit="1" customWidth="1"/>
    <col min="11012" max="11012" width="12.140625" style="72" customWidth="1"/>
    <col min="11013" max="11013" width="8" style="72" customWidth="1"/>
    <col min="11014" max="11014" width="14.140625" style="72" customWidth="1"/>
    <col min="11015" max="11264" width="9.140625" style="72"/>
    <col min="11265" max="11265" width="4.5703125" style="72" customWidth="1"/>
    <col min="11266" max="11266" width="46.42578125" style="72" customWidth="1"/>
    <col min="11267" max="11267" width="13" style="72" bestFit="1" customWidth="1"/>
    <col min="11268" max="11268" width="12.140625" style="72" customWidth="1"/>
    <col min="11269" max="11269" width="8" style="72" customWidth="1"/>
    <col min="11270" max="11270" width="14.140625" style="72" customWidth="1"/>
    <col min="11271" max="11520" width="9.140625" style="72"/>
    <col min="11521" max="11521" width="4.5703125" style="72" customWidth="1"/>
    <col min="11522" max="11522" width="46.42578125" style="72" customWidth="1"/>
    <col min="11523" max="11523" width="13" style="72" bestFit="1" customWidth="1"/>
    <col min="11524" max="11524" width="12.140625" style="72" customWidth="1"/>
    <col min="11525" max="11525" width="8" style="72" customWidth="1"/>
    <col min="11526" max="11526" width="14.140625" style="72" customWidth="1"/>
    <col min="11527" max="11776" width="9.140625" style="72"/>
    <col min="11777" max="11777" width="4.5703125" style="72" customWidth="1"/>
    <col min="11778" max="11778" width="46.42578125" style="72" customWidth="1"/>
    <col min="11779" max="11779" width="13" style="72" bestFit="1" customWidth="1"/>
    <col min="11780" max="11780" width="12.140625" style="72" customWidth="1"/>
    <col min="11781" max="11781" width="8" style="72" customWidth="1"/>
    <col min="11782" max="11782" width="14.140625" style="72" customWidth="1"/>
    <col min="11783" max="12032" width="9.140625" style="72"/>
    <col min="12033" max="12033" width="4.5703125" style="72" customWidth="1"/>
    <col min="12034" max="12034" width="46.42578125" style="72" customWidth="1"/>
    <col min="12035" max="12035" width="13" style="72" bestFit="1" customWidth="1"/>
    <col min="12036" max="12036" width="12.140625" style="72" customWidth="1"/>
    <col min="12037" max="12037" width="8" style="72" customWidth="1"/>
    <col min="12038" max="12038" width="14.140625" style="72" customWidth="1"/>
    <col min="12039" max="12288" width="9.140625" style="72"/>
    <col min="12289" max="12289" width="4.5703125" style="72" customWidth="1"/>
    <col min="12290" max="12290" width="46.42578125" style="72" customWidth="1"/>
    <col min="12291" max="12291" width="13" style="72" bestFit="1" customWidth="1"/>
    <col min="12292" max="12292" width="12.140625" style="72" customWidth="1"/>
    <col min="12293" max="12293" width="8" style="72" customWidth="1"/>
    <col min="12294" max="12294" width="14.140625" style="72" customWidth="1"/>
    <col min="12295" max="12544" width="9.140625" style="72"/>
    <col min="12545" max="12545" width="4.5703125" style="72" customWidth="1"/>
    <col min="12546" max="12546" width="46.42578125" style="72" customWidth="1"/>
    <col min="12547" max="12547" width="13" style="72" bestFit="1" customWidth="1"/>
    <col min="12548" max="12548" width="12.140625" style="72" customWidth="1"/>
    <col min="12549" max="12549" width="8" style="72" customWidth="1"/>
    <col min="12550" max="12550" width="14.140625" style="72" customWidth="1"/>
    <col min="12551" max="12800" width="9.140625" style="72"/>
    <col min="12801" max="12801" width="4.5703125" style="72" customWidth="1"/>
    <col min="12802" max="12802" width="46.42578125" style="72" customWidth="1"/>
    <col min="12803" max="12803" width="13" style="72" bestFit="1" customWidth="1"/>
    <col min="12804" max="12804" width="12.140625" style="72" customWidth="1"/>
    <col min="12805" max="12805" width="8" style="72" customWidth="1"/>
    <col min="12806" max="12806" width="14.140625" style="72" customWidth="1"/>
    <col min="12807" max="13056" width="9.140625" style="72"/>
    <col min="13057" max="13057" width="4.5703125" style="72" customWidth="1"/>
    <col min="13058" max="13058" width="46.42578125" style="72" customWidth="1"/>
    <col min="13059" max="13059" width="13" style="72" bestFit="1" customWidth="1"/>
    <col min="13060" max="13060" width="12.140625" style="72" customWidth="1"/>
    <col min="13061" max="13061" width="8" style="72" customWidth="1"/>
    <col min="13062" max="13062" width="14.140625" style="72" customWidth="1"/>
    <col min="13063" max="13312" width="9.140625" style="72"/>
    <col min="13313" max="13313" width="4.5703125" style="72" customWidth="1"/>
    <col min="13314" max="13314" width="46.42578125" style="72" customWidth="1"/>
    <col min="13315" max="13315" width="13" style="72" bestFit="1" customWidth="1"/>
    <col min="13316" max="13316" width="12.140625" style="72" customWidth="1"/>
    <col min="13317" max="13317" width="8" style="72" customWidth="1"/>
    <col min="13318" max="13318" width="14.140625" style="72" customWidth="1"/>
    <col min="13319" max="13568" width="9.140625" style="72"/>
    <col min="13569" max="13569" width="4.5703125" style="72" customWidth="1"/>
    <col min="13570" max="13570" width="46.42578125" style="72" customWidth="1"/>
    <col min="13571" max="13571" width="13" style="72" bestFit="1" customWidth="1"/>
    <col min="13572" max="13572" width="12.140625" style="72" customWidth="1"/>
    <col min="13573" max="13573" width="8" style="72" customWidth="1"/>
    <col min="13574" max="13574" width="14.140625" style="72" customWidth="1"/>
    <col min="13575" max="13824" width="9.140625" style="72"/>
    <col min="13825" max="13825" width="4.5703125" style="72" customWidth="1"/>
    <col min="13826" max="13826" width="46.42578125" style="72" customWidth="1"/>
    <col min="13827" max="13827" width="13" style="72" bestFit="1" customWidth="1"/>
    <col min="13828" max="13828" width="12.140625" style="72" customWidth="1"/>
    <col min="13829" max="13829" width="8" style="72" customWidth="1"/>
    <col min="13830" max="13830" width="14.140625" style="72" customWidth="1"/>
    <col min="13831" max="14080" width="9.140625" style="72"/>
    <col min="14081" max="14081" width="4.5703125" style="72" customWidth="1"/>
    <col min="14082" max="14082" width="46.42578125" style="72" customWidth="1"/>
    <col min="14083" max="14083" width="13" style="72" bestFit="1" customWidth="1"/>
    <col min="14084" max="14084" width="12.140625" style="72" customWidth="1"/>
    <col min="14085" max="14085" width="8" style="72" customWidth="1"/>
    <col min="14086" max="14086" width="14.140625" style="72" customWidth="1"/>
    <col min="14087" max="14336" width="9.140625" style="72"/>
    <col min="14337" max="14337" width="4.5703125" style="72" customWidth="1"/>
    <col min="14338" max="14338" width="46.42578125" style="72" customWidth="1"/>
    <col min="14339" max="14339" width="13" style="72" bestFit="1" customWidth="1"/>
    <col min="14340" max="14340" width="12.140625" style="72" customWidth="1"/>
    <col min="14341" max="14341" width="8" style="72" customWidth="1"/>
    <col min="14342" max="14342" width="14.140625" style="72" customWidth="1"/>
    <col min="14343" max="14592" width="9.140625" style="72"/>
    <col min="14593" max="14593" width="4.5703125" style="72" customWidth="1"/>
    <col min="14594" max="14594" width="46.42578125" style="72" customWidth="1"/>
    <col min="14595" max="14595" width="13" style="72" bestFit="1" customWidth="1"/>
    <col min="14596" max="14596" width="12.140625" style="72" customWidth="1"/>
    <col min="14597" max="14597" width="8" style="72" customWidth="1"/>
    <col min="14598" max="14598" width="14.140625" style="72" customWidth="1"/>
    <col min="14599" max="14848" width="9.140625" style="72"/>
    <col min="14849" max="14849" width="4.5703125" style="72" customWidth="1"/>
    <col min="14850" max="14850" width="46.42578125" style="72" customWidth="1"/>
    <col min="14851" max="14851" width="13" style="72" bestFit="1" customWidth="1"/>
    <col min="14852" max="14852" width="12.140625" style="72" customWidth="1"/>
    <col min="14853" max="14853" width="8" style="72" customWidth="1"/>
    <col min="14854" max="14854" width="14.140625" style="72" customWidth="1"/>
    <col min="14855" max="15104" width="9.140625" style="72"/>
    <col min="15105" max="15105" width="4.5703125" style="72" customWidth="1"/>
    <col min="15106" max="15106" width="46.42578125" style="72" customWidth="1"/>
    <col min="15107" max="15107" width="13" style="72" bestFit="1" customWidth="1"/>
    <col min="15108" max="15108" width="12.140625" style="72" customWidth="1"/>
    <col min="15109" max="15109" width="8" style="72" customWidth="1"/>
    <col min="15110" max="15110" width="14.140625" style="72" customWidth="1"/>
    <col min="15111" max="15360" width="9.140625" style="72"/>
    <col min="15361" max="15361" width="4.5703125" style="72" customWidth="1"/>
    <col min="15362" max="15362" width="46.42578125" style="72" customWidth="1"/>
    <col min="15363" max="15363" width="13" style="72" bestFit="1" customWidth="1"/>
    <col min="15364" max="15364" width="12.140625" style="72" customWidth="1"/>
    <col min="15365" max="15365" width="8" style="72" customWidth="1"/>
    <col min="15366" max="15366" width="14.140625" style="72" customWidth="1"/>
    <col min="15367" max="15616" width="9.140625" style="72"/>
    <col min="15617" max="15617" width="4.5703125" style="72" customWidth="1"/>
    <col min="15618" max="15618" width="46.42578125" style="72" customWidth="1"/>
    <col min="15619" max="15619" width="13" style="72" bestFit="1" customWidth="1"/>
    <col min="15620" max="15620" width="12.140625" style="72" customWidth="1"/>
    <col min="15621" max="15621" width="8" style="72" customWidth="1"/>
    <col min="15622" max="15622" width="14.140625" style="72" customWidth="1"/>
    <col min="15623" max="15872" width="9.140625" style="72"/>
    <col min="15873" max="15873" width="4.5703125" style="72" customWidth="1"/>
    <col min="15874" max="15874" width="46.42578125" style="72" customWidth="1"/>
    <col min="15875" max="15875" width="13" style="72" bestFit="1" customWidth="1"/>
    <col min="15876" max="15876" width="12.140625" style="72" customWidth="1"/>
    <col min="15877" max="15877" width="8" style="72" customWidth="1"/>
    <col min="15878" max="15878" width="14.140625" style="72" customWidth="1"/>
    <col min="15879" max="16128" width="9.140625" style="72"/>
    <col min="16129" max="16129" width="4.5703125" style="72" customWidth="1"/>
    <col min="16130" max="16130" width="46.42578125" style="72" customWidth="1"/>
    <col min="16131" max="16131" width="13" style="72" bestFit="1" customWidth="1"/>
    <col min="16132" max="16132" width="12.140625" style="72" customWidth="1"/>
    <col min="16133" max="16133" width="8" style="72" customWidth="1"/>
    <col min="16134" max="16134" width="14.140625" style="72" customWidth="1"/>
    <col min="16135" max="16384" width="9.140625" style="72"/>
  </cols>
  <sheetData>
    <row r="1" spans="1:8" ht="22.5" customHeight="1">
      <c r="A1" s="108" t="s">
        <v>132</v>
      </c>
      <c r="B1" s="108"/>
      <c r="C1" s="108"/>
      <c r="D1" s="108"/>
      <c r="E1" s="108"/>
      <c r="F1" s="108"/>
      <c r="G1" s="94"/>
    </row>
    <row r="2" spans="1:8">
      <c r="B2" s="73"/>
      <c r="C2" s="73"/>
      <c r="D2" s="73"/>
      <c r="E2" s="73"/>
      <c r="F2" s="73"/>
    </row>
    <row r="3" spans="1:8" ht="39.75" customHeight="1">
      <c r="A3" s="123" t="s">
        <v>75</v>
      </c>
      <c r="B3" s="124" t="s">
        <v>138</v>
      </c>
      <c r="C3" s="125" t="s">
        <v>139</v>
      </c>
      <c r="D3" s="125"/>
      <c r="E3" s="125"/>
      <c r="F3" s="125"/>
    </row>
    <row r="4" spans="1:8" ht="63" customHeight="1">
      <c r="A4" s="123"/>
      <c r="B4" s="124"/>
      <c r="C4" s="126" t="s">
        <v>298</v>
      </c>
      <c r="D4" s="127" t="s">
        <v>106</v>
      </c>
      <c r="E4" s="128"/>
      <c r="F4" s="129"/>
    </row>
    <row r="5" spans="1:8" ht="60.75" customHeight="1">
      <c r="A5" s="123"/>
      <c r="B5" s="124"/>
      <c r="C5" s="126"/>
      <c r="D5" s="74" t="s">
        <v>140</v>
      </c>
      <c r="E5" s="75" t="s">
        <v>141</v>
      </c>
      <c r="F5" s="74" t="s">
        <v>142</v>
      </c>
    </row>
    <row r="6" spans="1:8" s="99" customFormat="1" ht="20.25" customHeight="1">
      <c r="A6" s="95">
        <v>1</v>
      </c>
      <c r="B6" s="96">
        <v>2</v>
      </c>
      <c r="C6" s="97">
        <v>3</v>
      </c>
      <c r="D6" s="97">
        <v>4</v>
      </c>
      <c r="E6" s="98">
        <v>5</v>
      </c>
      <c r="F6" s="98">
        <v>6</v>
      </c>
    </row>
    <row r="7" spans="1:8" ht="18" customHeight="1">
      <c r="A7" s="76">
        <v>1</v>
      </c>
      <c r="B7" s="77" t="s">
        <v>1</v>
      </c>
      <c r="C7" s="8">
        <v>290</v>
      </c>
      <c r="D7" s="8">
        <v>290</v>
      </c>
      <c r="E7" s="8"/>
      <c r="F7" s="8"/>
    </row>
    <row r="8" spans="1:8" ht="18" customHeight="1">
      <c r="A8" s="76">
        <v>2</v>
      </c>
      <c r="B8" s="77" t="s">
        <v>3</v>
      </c>
      <c r="C8" s="8">
        <v>1023</v>
      </c>
      <c r="D8" s="8">
        <v>523</v>
      </c>
      <c r="E8" s="8">
        <v>500</v>
      </c>
      <c r="F8" s="8"/>
    </row>
    <row r="9" spans="1:8" ht="18" customHeight="1">
      <c r="A9" s="76">
        <v>4</v>
      </c>
      <c r="B9" s="77" t="s">
        <v>143</v>
      </c>
      <c r="C9" s="8">
        <v>220</v>
      </c>
      <c r="D9" s="8">
        <v>220</v>
      </c>
      <c r="E9" s="8"/>
      <c r="F9" s="8"/>
    </row>
    <row r="10" spans="1:8" ht="18" customHeight="1">
      <c r="A10" s="76">
        <v>5</v>
      </c>
      <c r="B10" s="77" t="s">
        <v>6</v>
      </c>
      <c r="C10" s="8">
        <v>730</v>
      </c>
      <c r="D10" s="8">
        <v>730</v>
      </c>
      <c r="E10" s="8"/>
      <c r="F10" s="8"/>
    </row>
    <row r="11" spans="1:8" ht="18" customHeight="1">
      <c r="A11" s="76">
        <v>6</v>
      </c>
      <c r="B11" s="77" t="s">
        <v>7</v>
      </c>
      <c r="C11" s="8">
        <v>753</v>
      </c>
      <c r="D11" s="8">
        <v>753</v>
      </c>
      <c r="E11" s="8"/>
      <c r="F11" s="8"/>
    </row>
    <row r="12" spans="1:8" s="78" customFormat="1" ht="68.25" customHeight="1">
      <c r="A12" s="76">
        <v>7</v>
      </c>
      <c r="B12" s="77" t="s">
        <v>8</v>
      </c>
      <c r="C12" s="8">
        <v>14621</v>
      </c>
      <c r="D12" s="8">
        <v>14535</v>
      </c>
      <c r="E12" s="8"/>
      <c r="F12" s="8">
        <v>86</v>
      </c>
      <c r="G12" s="121"/>
      <c r="H12" s="122"/>
    </row>
    <row r="13" spans="1:8" ht="54.75" customHeight="1">
      <c r="A13" s="76">
        <v>8</v>
      </c>
      <c r="B13" s="77" t="s">
        <v>0</v>
      </c>
      <c r="C13" s="8">
        <v>4106</v>
      </c>
      <c r="D13" s="8">
        <v>3280</v>
      </c>
      <c r="E13" s="8">
        <v>79</v>
      </c>
      <c r="F13" s="8">
        <v>747</v>
      </c>
    </row>
    <row r="14" spans="1:8" ht="16.5" customHeight="1">
      <c r="A14" s="76">
        <v>9</v>
      </c>
      <c r="B14" s="77" t="s">
        <v>14</v>
      </c>
      <c r="C14" s="8">
        <v>2029</v>
      </c>
      <c r="D14" s="8">
        <v>2029</v>
      </c>
      <c r="E14" s="8"/>
      <c r="F14" s="8"/>
    </row>
    <row r="15" spans="1:8" ht="16.5" customHeight="1">
      <c r="A15" s="76">
        <v>10</v>
      </c>
      <c r="B15" s="77" t="s">
        <v>15</v>
      </c>
      <c r="C15" s="8">
        <v>916</v>
      </c>
      <c r="D15" s="8">
        <v>916</v>
      </c>
      <c r="E15" s="8"/>
      <c r="F15" s="8"/>
    </row>
    <row r="16" spans="1:8" ht="16.5" customHeight="1">
      <c r="A16" s="76">
        <v>11</v>
      </c>
      <c r="B16" s="77" t="s">
        <v>12</v>
      </c>
      <c r="C16" s="8">
        <v>1022</v>
      </c>
      <c r="D16" s="8">
        <v>1022</v>
      </c>
      <c r="E16" s="8"/>
      <c r="F16" s="8"/>
    </row>
    <row r="17" spans="1:6" ht="16.5" customHeight="1">
      <c r="A17" s="76">
        <v>12</v>
      </c>
      <c r="B17" s="77" t="s">
        <v>16</v>
      </c>
      <c r="C17" s="8">
        <v>2262</v>
      </c>
      <c r="D17" s="8"/>
      <c r="E17" s="8"/>
      <c r="F17" s="8">
        <v>2262</v>
      </c>
    </row>
    <row r="18" spans="1:6" ht="16.5" customHeight="1">
      <c r="A18" s="76">
        <v>13</v>
      </c>
      <c r="B18" s="77" t="s">
        <v>17</v>
      </c>
      <c r="C18" s="8">
        <v>773</v>
      </c>
      <c r="D18" s="8"/>
      <c r="E18" s="8"/>
      <c r="F18" s="8">
        <v>773</v>
      </c>
    </row>
    <row r="19" spans="1:6" ht="16.5" customHeight="1">
      <c r="A19" s="76">
        <v>14</v>
      </c>
      <c r="B19" s="77" t="s">
        <v>13</v>
      </c>
      <c r="C19" s="8">
        <v>9557</v>
      </c>
      <c r="D19" s="8"/>
      <c r="E19" s="8"/>
      <c r="F19" s="8">
        <v>9557</v>
      </c>
    </row>
    <row r="20" spans="1:6" ht="25.5">
      <c r="A20" s="76">
        <v>15</v>
      </c>
      <c r="B20" s="77" t="s">
        <v>144</v>
      </c>
      <c r="C20" s="8">
        <v>75</v>
      </c>
      <c r="D20" s="8">
        <v>0</v>
      </c>
      <c r="E20" s="8">
        <v>75</v>
      </c>
      <c r="F20" s="8"/>
    </row>
    <row r="21" spans="1:6" ht="16.5" customHeight="1">
      <c r="A21" s="76">
        <v>16</v>
      </c>
      <c r="B21" s="77" t="s">
        <v>145</v>
      </c>
      <c r="C21" s="8">
        <v>135</v>
      </c>
      <c r="D21" s="8">
        <v>0</v>
      </c>
      <c r="E21" s="8">
        <v>135</v>
      </c>
      <c r="F21" s="8"/>
    </row>
    <row r="22" spans="1:6" ht="16.5" customHeight="1">
      <c r="A22" s="76">
        <v>17</v>
      </c>
      <c r="B22" s="77" t="s">
        <v>22</v>
      </c>
      <c r="C22" s="8">
        <v>1790</v>
      </c>
      <c r="D22" s="8">
        <v>1790</v>
      </c>
      <c r="E22" s="8"/>
      <c r="F22" s="8"/>
    </row>
    <row r="23" spans="1:6" ht="16.5" customHeight="1">
      <c r="A23" s="76">
        <v>18</v>
      </c>
      <c r="B23" s="77" t="s">
        <v>18</v>
      </c>
      <c r="C23" s="8">
        <v>1724</v>
      </c>
      <c r="D23" s="8">
        <v>1528</v>
      </c>
      <c r="E23" s="8"/>
      <c r="F23" s="8">
        <v>196</v>
      </c>
    </row>
    <row r="24" spans="1:6" ht="16.5" customHeight="1">
      <c r="A24" s="76">
        <v>19</v>
      </c>
      <c r="B24" s="77" t="s">
        <v>19</v>
      </c>
      <c r="C24" s="8">
        <v>1566</v>
      </c>
      <c r="D24" s="8">
        <v>1566</v>
      </c>
      <c r="E24" s="8"/>
      <c r="F24" s="8"/>
    </row>
    <row r="25" spans="1:6" ht="27.75" customHeight="1">
      <c r="A25" s="79" t="s">
        <v>146</v>
      </c>
      <c r="B25" s="77" t="s">
        <v>109</v>
      </c>
      <c r="C25" s="8">
        <v>6169</v>
      </c>
      <c r="D25" s="8">
        <v>5800</v>
      </c>
      <c r="E25" s="8"/>
      <c r="F25" s="8">
        <v>369</v>
      </c>
    </row>
    <row r="26" spans="1:6" ht="18" customHeight="1">
      <c r="A26" s="79" t="s">
        <v>147</v>
      </c>
      <c r="B26" s="77" t="s">
        <v>23</v>
      </c>
      <c r="C26" s="8">
        <v>1200</v>
      </c>
      <c r="D26" s="8">
        <v>1200</v>
      </c>
      <c r="E26" s="8"/>
      <c r="F26" s="8"/>
    </row>
    <row r="27" spans="1:6" ht="25.5">
      <c r="A27" s="79" t="s">
        <v>148</v>
      </c>
      <c r="B27" s="77" t="s">
        <v>79</v>
      </c>
      <c r="C27" s="8">
        <v>550</v>
      </c>
      <c r="D27" s="8">
        <v>550</v>
      </c>
      <c r="E27" s="8"/>
      <c r="F27" s="8"/>
    </row>
    <row r="28" spans="1:6" ht="16.5" customHeight="1">
      <c r="A28" s="79" t="s">
        <v>149</v>
      </c>
      <c r="B28" s="77" t="s">
        <v>81</v>
      </c>
      <c r="C28" s="8">
        <v>725</v>
      </c>
      <c r="D28" s="8">
        <v>725</v>
      </c>
      <c r="E28" s="8"/>
      <c r="F28" s="8"/>
    </row>
    <row r="29" spans="1:6" ht="16.5" customHeight="1">
      <c r="A29" s="79" t="s">
        <v>150</v>
      </c>
      <c r="B29" s="77" t="s">
        <v>24</v>
      </c>
      <c r="C29" s="8">
        <v>5100</v>
      </c>
      <c r="D29" s="8">
        <v>5100</v>
      </c>
      <c r="E29" s="8"/>
      <c r="F29" s="8"/>
    </row>
    <row r="30" spans="1:6" ht="16.5" customHeight="1">
      <c r="A30" s="79" t="s">
        <v>151</v>
      </c>
      <c r="B30" s="77" t="s">
        <v>152</v>
      </c>
      <c r="C30" s="8">
        <v>944</v>
      </c>
      <c r="D30" s="8">
        <v>944</v>
      </c>
      <c r="E30" s="8"/>
      <c r="F30" s="8"/>
    </row>
    <row r="31" spans="1:6" ht="16.5" customHeight="1">
      <c r="A31" s="79" t="s">
        <v>153</v>
      </c>
      <c r="B31" s="77" t="s">
        <v>154</v>
      </c>
      <c r="C31" s="8">
        <v>1081</v>
      </c>
      <c r="D31" s="8">
        <v>1081</v>
      </c>
      <c r="E31" s="8"/>
      <c r="F31" s="8"/>
    </row>
    <row r="32" spans="1:6" ht="30" customHeight="1">
      <c r="A32" s="79" t="s">
        <v>155</v>
      </c>
      <c r="B32" s="77" t="s">
        <v>80</v>
      </c>
      <c r="C32" s="8">
        <v>350</v>
      </c>
      <c r="D32" s="8">
        <v>350</v>
      </c>
      <c r="E32" s="8"/>
      <c r="F32" s="8"/>
    </row>
    <row r="33" spans="1:6" ht="20.25" customHeight="1">
      <c r="A33" s="79" t="s">
        <v>156</v>
      </c>
      <c r="B33" s="77" t="s">
        <v>100</v>
      </c>
      <c r="C33" s="8">
        <v>2875</v>
      </c>
      <c r="D33" s="8">
        <v>2875</v>
      </c>
      <c r="E33" s="8"/>
      <c r="F33" s="8"/>
    </row>
    <row r="34" spans="1:6" ht="20.25" customHeight="1">
      <c r="A34" s="79" t="s">
        <v>157</v>
      </c>
      <c r="B34" s="77" t="s">
        <v>30</v>
      </c>
      <c r="C34" s="8">
        <v>1400</v>
      </c>
      <c r="D34" s="8">
        <v>1400</v>
      </c>
      <c r="E34" s="8"/>
      <c r="F34" s="8"/>
    </row>
    <row r="35" spans="1:6" ht="20.25" customHeight="1">
      <c r="A35" s="79" t="s">
        <v>158</v>
      </c>
      <c r="B35" s="77" t="s">
        <v>159</v>
      </c>
      <c r="C35" s="8">
        <v>2061</v>
      </c>
      <c r="D35" s="8">
        <v>2061</v>
      </c>
      <c r="E35" s="8"/>
      <c r="F35" s="8"/>
    </row>
    <row r="36" spans="1:6" ht="20.25" customHeight="1">
      <c r="A36" s="79" t="s">
        <v>160</v>
      </c>
      <c r="B36" s="77" t="s">
        <v>161</v>
      </c>
      <c r="C36" s="8">
        <v>4563</v>
      </c>
      <c r="D36" s="8">
        <v>4563</v>
      </c>
      <c r="E36" s="8"/>
      <c r="F36" s="8"/>
    </row>
    <row r="37" spans="1:6" ht="27.75" customHeight="1">
      <c r="A37" s="79" t="s">
        <v>162</v>
      </c>
      <c r="B37" s="77" t="s">
        <v>163</v>
      </c>
      <c r="C37" s="8">
        <v>387</v>
      </c>
      <c r="D37" s="8">
        <v>387</v>
      </c>
      <c r="E37" s="8"/>
      <c r="F37" s="8"/>
    </row>
    <row r="38" spans="1:6" ht="20.25" customHeight="1">
      <c r="A38" s="79" t="s">
        <v>164</v>
      </c>
      <c r="B38" s="77" t="s">
        <v>165</v>
      </c>
      <c r="C38" s="8">
        <v>1000</v>
      </c>
      <c r="D38" s="8">
        <v>1000</v>
      </c>
      <c r="E38" s="8"/>
      <c r="F38" s="8"/>
    </row>
    <row r="39" spans="1:6" ht="20.25" customHeight="1">
      <c r="A39" s="79" t="s">
        <v>166</v>
      </c>
      <c r="B39" s="77" t="s">
        <v>167</v>
      </c>
      <c r="C39" s="8">
        <v>611</v>
      </c>
      <c r="D39" s="8">
        <v>611</v>
      </c>
      <c r="E39" s="8"/>
      <c r="F39" s="8"/>
    </row>
    <row r="40" spans="1:6" ht="25.5" customHeight="1">
      <c r="A40" s="79" t="s">
        <v>168</v>
      </c>
      <c r="B40" s="77" t="s">
        <v>169</v>
      </c>
      <c r="C40" s="8">
        <v>3500</v>
      </c>
      <c r="D40" s="8">
        <v>3500</v>
      </c>
      <c r="E40" s="8"/>
      <c r="F40" s="8"/>
    </row>
    <row r="41" spans="1:6" ht="18.75" customHeight="1">
      <c r="A41" s="79" t="s">
        <v>170</v>
      </c>
      <c r="B41" s="77" t="s">
        <v>171</v>
      </c>
      <c r="C41" s="8">
        <v>5142</v>
      </c>
      <c r="D41" s="8">
        <v>5142</v>
      </c>
      <c r="E41" s="8"/>
      <c r="F41" s="8"/>
    </row>
    <row r="42" spans="1:6" ht="18.75" customHeight="1">
      <c r="A42" s="79" t="s">
        <v>172</v>
      </c>
      <c r="B42" s="77" t="s">
        <v>173</v>
      </c>
      <c r="C42" s="8">
        <v>300</v>
      </c>
      <c r="D42" s="8">
        <v>300</v>
      </c>
      <c r="E42" s="8"/>
      <c r="F42" s="8"/>
    </row>
    <row r="43" spans="1:6" ht="18.75" customHeight="1">
      <c r="A43" s="79" t="s">
        <v>174</v>
      </c>
      <c r="B43" s="77" t="s">
        <v>175</v>
      </c>
      <c r="C43" s="8">
        <v>220</v>
      </c>
      <c r="D43" s="8">
        <v>220</v>
      </c>
      <c r="E43" s="8"/>
      <c r="F43" s="8"/>
    </row>
    <row r="44" spans="1:6" ht="18.75" customHeight="1">
      <c r="A44" s="79" t="s">
        <v>176</v>
      </c>
      <c r="B44" s="77" t="s">
        <v>177</v>
      </c>
      <c r="C44" s="8">
        <v>21</v>
      </c>
      <c r="D44" s="8">
        <v>0</v>
      </c>
      <c r="E44" s="8">
        <v>21</v>
      </c>
      <c r="F44" s="8"/>
    </row>
    <row r="45" spans="1:6" ht="18.75" customHeight="1">
      <c r="A45" s="79" t="s">
        <v>178</v>
      </c>
      <c r="B45" s="77" t="s">
        <v>33</v>
      </c>
      <c r="C45" s="8">
        <v>1039</v>
      </c>
      <c r="D45" s="8">
        <v>1039</v>
      </c>
      <c r="E45" s="8"/>
      <c r="F45" s="8"/>
    </row>
    <row r="46" spans="1:6" ht="18.75" customHeight="1">
      <c r="A46" s="79" t="s">
        <v>179</v>
      </c>
      <c r="B46" s="77" t="s">
        <v>34</v>
      </c>
      <c r="C46" s="8">
        <v>6057</v>
      </c>
      <c r="D46" s="8">
        <v>5086</v>
      </c>
      <c r="E46" s="8"/>
      <c r="F46" s="8">
        <v>971</v>
      </c>
    </row>
    <row r="47" spans="1:6" ht="18.75" customHeight="1">
      <c r="A47" s="79" t="s">
        <v>180</v>
      </c>
      <c r="B47" s="77" t="s">
        <v>35</v>
      </c>
      <c r="C47" s="8">
        <v>1000</v>
      </c>
      <c r="D47" s="8">
        <v>1000</v>
      </c>
      <c r="E47" s="8"/>
      <c r="F47" s="8"/>
    </row>
    <row r="48" spans="1:6" ht="18.75" customHeight="1">
      <c r="A48" s="79" t="s">
        <v>181</v>
      </c>
      <c r="B48" s="77" t="s">
        <v>36</v>
      </c>
      <c r="C48" s="8">
        <v>820</v>
      </c>
      <c r="D48" s="8">
        <v>820</v>
      </c>
      <c r="E48" s="8"/>
      <c r="F48" s="8"/>
    </row>
    <row r="49" spans="1:6" ht="18.75" customHeight="1">
      <c r="A49" s="79" t="s">
        <v>182</v>
      </c>
      <c r="B49" s="77" t="s">
        <v>183</v>
      </c>
      <c r="C49" s="8">
        <v>540</v>
      </c>
      <c r="D49" s="8">
        <v>540</v>
      </c>
      <c r="E49" s="8"/>
      <c r="F49" s="8"/>
    </row>
    <row r="50" spans="1:6" ht="18.75" customHeight="1">
      <c r="A50" s="79" t="s">
        <v>184</v>
      </c>
      <c r="B50" s="77" t="s">
        <v>37</v>
      </c>
      <c r="C50" s="8">
        <v>1700</v>
      </c>
      <c r="D50" s="8">
        <v>1700</v>
      </c>
      <c r="E50" s="8"/>
      <c r="F50" s="8"/>
    </row>
    <row r="51" spans="1:6" ht="18.75" customHeight="1">
      <c r="A51" s="79" t="s">
        <v>185</v>
      </c>
      <c r="B51" s="77" t="s">
        <v>38</v>
      </c>
      <c r="C51" s="8">
        <v>3764</v>
      </c>
      <c r="D51" s="8">
        <v>3500</v>
      </c>
      <c r="E51" s="8"/>
      <c r="F51" s="8">
        <v>264</v>
      </c>
    </row>
    <row r="52" spans="1:6" ht="36.75" customHeight="1">
      <c r="A52" s="79" t="s">
        <v>186</v>
      </c>
      <c r="B52" s="77" t="s">
        <v>82</v>
      </c>
      <c r="C52" s="8">
        <v>530</v>
      </c>
      <c r="D52" s="8">
        <v>530</v>
      </c>
      <c r="E52" s="8"/>
      <c r="F52" s="8"/>
    </row>
    <row r="53" spans="1:6" ht="15" customHeight="1">
      <c r="A53" s="79" t="s">
        <v>187</v>
      </c>
      <c r="B53" s="77" t="s">
        <v>20</v>
      </c>
      <c r="C53" s="8">
        <v>1810</v>
      </c>
      <c r="D53" s="8">
        <v>1810</v>
      </c>
      <c r="E53" s="8"/>
      <c r="F53" s="8"/>
    </row>
    <row r="54" spans="1:6" ht="15" customHeight="1">
      <c r="A54" s="79" t="s">
        <v>188</v>
      </c>
      <c r="B54" s="77" t="s">
        <v>21</v>
      </c>
      <c r="C54" s="8">
        <v>3744</v>
      </c>
      <c r="D54" s="8">
        <v>3541</v>
      </c>
      <c r="E54" s="8"/>
      <c r="F54" s="8">
        <v>203</v>
      </c>
    </row>
    <row r="55" spans="1:6" ht="14.25" customHeight="1" thickBot="1">
      <c r="A55" s="80" t="s">
        <v>189</v>
      </c>
      <c r="B55" s="81" t="s">
        <v>39</v>
      </c>
      <c r="C55" s="8">
        <v>3036</v>
      </c>
      <c r="D55" s="8">
        <v>3036</v>
      </c>
      <c r="E55" s="8"/>
      <c r="F55" s="8"/>
    </row>
    <row r="56" spans="1:6" ht="19.5" customHeight="1">
      <c r="A56" s="100"/>
      <c r="B56" s="101" t="s">
        <v>190</v>
      </c>
      <c r="C56" s="82">
        <v>61314</v>
      </c>
      <c r="D56" s="82">
        <v>52262</v>
      </c>
      <c r="E56" s="82">
        <v>907</v>
      </c>
      <c r="F56" s="82">
        <v>8145</v>
      </c>
    </row>
    <row r="57" spans="1:6" ht="18.75" customHeight="1">
      <c r="A57" s="83" t="s">
        <v>191</v>
      </c>
      <c r="B57" s="84" t="s">
        <v>192</v>
      </c>
      <c r="C57" s="8">
        <v>437</v>
      </c>
      <c r="D57" s="85"/>
      <c r="E57" s="8">
        <v>437</v>
      </c>
      <c r="F57" s="8"/>
    </row>
    <row r="58" spans="1:6" ht="18.75" customHeight="1">
      <c r="A58" s="83" t="s">
        <v>193</v>
      </c>
      <c r="B58" s="84" t="s">
        <v>43</v>
      </c>
      <c r="C58" s="8">
        <v>8828</v>
      </c>
      <c r="D58" s="8">
        <v>6900</v>
      </c>
      <c r="E58" s="8"/>
      <c r="F58" s="8">
        <v>1928</v>
      </c>
    </row>
    <row r="59" spans="1:6" ht="18.75" customHeight="1">
      <c r="A59" s="83" t="s">
        <v>194</v>
      </c>
      <c r="B59" s="84" t="s">
        <v>44</v>
      </c>
      <c r="C59" s="8">
        <v>3043</v>
      </c>
      <c r="D59" s="8">
        <v>3043</v>
      </c>
      <c r="E59" s="8"/>
      <c r="F59" s="8"/>
    </row>
    <row r="60" spans="1:6" ht="18.75" customHeight="1">
      <c r="A60" s="83" t="s">
        <v>195</v>
      </c>
      <c r="B60" s="84" t="s">
        <v>196</v>
      </c>
      <c r="C60" s="8">
        <v>911</v>
      </c>
      <c r="D60" s="8">
        <v>911</v>
      </c>
      <c r="E60" s="8"/>
      <c r="F60" s="8"/>
    </row>
    <row r="61" spans="1:6" ht="18.75" customHeight="1">
      <c r="A61" s="83" t="s">
        <v>197</v>
      </c>
      <c r="B61" s="84" t="s">
        <v>102</v>
      </c>
      <c r="C61" s="8">
        <v>3700</v>
      </c>
      <c r="D61" s="8">
        <v>3700</v>
      </c>
      <c r="E61" s="8"/>
      <c r="F61" s="8"/>
    </row>
    <row r="62" spans="1:6" ht="18.75" customHeight="1">
      <c r="A62" s="83" t="s">
        <v>198</v>
      </c>
      <c r="B62" s="84" t="s">
        <v>45</v>
      </c>
      <c r="C62" s="8">
        <v>2000</v>
      </c>
      <c r="D62" s="8">
        <v>2000</v>
      </c>
      <c r="E62" s="8"/>
      <c r="F62" s="8"/>
    </row>
    <row r="63" spans="1:6" ht="18.75" customHeight="1">
      <c r="A63" s="83" t="s">
        <v>199</v>
      </c>
      <c r="B63" s="84" t="s">
        <v>200</v>
      </c>
      <c r="C63" s="8">
        <v>5500</v>
      </c>
      <c r="D63" s="8">
        <v>4927</v>
      </c>
      <c r="E63" s="8"/>
      <c r="F63" s="8">
        <v>573</v>
      </c>
    </row>
    <row r="64" spans="1:6" s="78" customFormat="1" ht="18.75" customHeight="1">
      <c r="A64" s="83" t="s">
        <v>201</v>
      </c>
      <c r="B64" s="84" t="s">
        <v>42</v>
      </c>
      <c r="C64" s="8">
        <v>5436</v>
      </c>
      <c r="D64" s="8">
        <v>4069</v>
      </c>
      <c r="E64" s="8"/>
      <c r="F64" s="8">
        <v>1367</v>
      </c>
    </row>
    <row r="65" spans="1:6" ht="18.75" customHeight="1">
      <c r="A65" s="83" t="s">
        <v>202</v>
      </c>
      <c r="B65" s="84" t="s">
        <v>101</v>
      </c>
      <c r="C65" s="8">
        <v>3650</v>
      </c>
      <c r="D65" s="8">
        <v>3650</v>
      </c>
      <c r="E65" s="8"/>
      <c r="F65" s="8"/>
    </row>
    <row r="66" spans="1:6" ht="18.75" customHeight="1">
      <c r="A66" s="83" t="s">
        <v>203</v>
      </c>
      <c r="B66" s="84" t="s">
        <v>204</v>
      </c>
      <c r="C66" s="8">
        <v>3114</v>
      </c>
      <c r="D66" s="8">
        <v>3114</v>
      </c>
      <c r="E66" s="8"/>
      <c r="F66" s="8"/>
    </row>
    <row r="67" spans="1:6" ht="25.5">
      <c r="A67" s="83" t="s">
        <v>205</v>
      </c>
      <c r="B67" s="84" t="s">
        <v>103</v>
      </c>
      <c r="C67" s="8">
        <v>7918</v>
      </c>
      <c r="D67" s="8">
        <v>4106</v>
      </c>
      <c r="E67" s="8"/>
      <c r="F67" s="8">
        <v>3812</v>
      </c>
    </row>
    <row r="68" spans="1:6" ht="18" customHeight="1">
      <c r="A68" s="83" t="s">
        <v>206</v>
      </c>
      <c r="B68" s="84" t="s">
        <v>47</v>
      </c>
      <c r="C68" s="8">
        <v>2809</v>
      </c>
      <c r="D68" s="8">
        <v>2809</v>
      </c>
      <c r="E68" s="8"/>
      <c r="F68" s="8"/>
    </row>
    <row r="69" spans="1:6" ht="18" customHeight="1">
      <c r="A69" s="83" t="s">
        <v>207</v>
      </c>
      <c r="B69" s="84" t="s">
        <v>48</v>
      </c>
      <c r="C69" s="8">
        <v>1127</v>
      </c>
      <c r="D69" s="8">
        <v>1127</v>
      </c>
      <c r="E69" s="8"/>
      <c r="F69" s="8"/>
    </row>
    <row r="70" spans="1:6" ht="18" customHeight="1">
      <c r="A70" s="83" t="s">
        <v>208</v>
      </c>
      <c r="B70" s="84" t="s">
        <v>49</v>
      </c>
      <c r="C70" s="8">
        <v>3257</v>
      </c>
      <c r="D70" s="8">
        <v>3257</v>
      </c>
      <c r="E70" s="8"/>
      <c r="F70" s="8"/>
    </row>
    <row r="71" spans="1:6" ht="18" customHeight="1">
      <c r="A71" s="83" t="s">
        <v>209</v>
      </c>
      <c r="B71" s="84" t="s">
        <v>210</v>
      </c>
      <c r="C71" s="8">
        <v>258</v>
      </c>
      <c r="D71" s="8">
        <v>258</v>
      </c>
      <c r="E71" s="8"/>
      <c r="F71" s="8"/>
    </row>
    <row r="72" spans="1:6" ht="18" customHeight="1">
      <c r="A72" s="83" t="s">
        <v>211</v>
      </c>
      <c r="B72" s="84" t="s">
        <v>212</v>
      </c>
      <c r="C72" s="8">
        <v>1529</v>
      </c>
      <c r="D72" s="8">
        <v>1529</v>
      </c>
      <c r="E72" s="8"/>
      <c r="F72" s="8"/>
    </row>
    <row r="73" spans="1:6" ht="18" customHeight="1">
      <c r="A73" s="83" t="s">
        <v>213</v>
      </c>
      <c r="B73" s="84" t="s">
        <v>214</v>
      </c>
      <c r="C73" s="8">
        <v>322</v>
      </c>
      <c r="D73" s="8">
        <v>322</v>
      </c>
      <c r="E73" s="8"/>
      <c r="F73" s="8"/>
    </row>
    <row r="74" spans="1:6" ht="23.25" customHeight="1">
      <c r="A74" s="83" t="s">
        <v>215</v>
      </c>
      <c r="B74" s="84" t="s">
        <v>216</v>
      </c>
      <c r="C74" s="8">
        <v>180</v>
      </c>
      <c r="D74" s="8">
        <v>180</v>
      </c>
      <c r="E74" s="8"/>
      <c r="F74" s="8"/>
    </row>
    <row r="75" spans="1:6" ht="23.25" customHeight="1">
      <c r="A75" s="83" t="s">
        <v>217</v>
      </c>
      <c r="B75" s="84" t="s">
        <v>218</v>
      </c>
      <c r="C75" s="8">
        <v>980</v>
      </c>
      <c r="D75" s="8">
        <v>980</v>
      </c>
      <c r="E75" s="8"/>
      <c r="F75" s="8"/>
    </row>
    <row r="76" spans="1:6" ht="29.25" customHeight="1">
      <c r="A76" s="83" t="s">
        <v>219</v>
      </c>
      <c r="B76" s="84" t="s">
        <v>220</v>
      </c>
      <c r="C76" s="8">
        <v>250</v>
      </c>
      <c r="D76" s="8">
        <v>250</v>
      </c>
      <c r="E76" s="8"/>
      <c r="F76" s="8"/>
    </row>
    <row r="77" spans="1:6" ht="23.25" customHeight="1">
      <c r="A77" s="83" t="s">
        <v>221</v>
      </c>
      <c r="B77" s="84" t="s">
        <v>222</v>
      </c>
      <c r="C77" s="8">
        <v>2111</v>
      </c>
      <c r="D77" s="8">
        <v>2111</v>
      </c>
      <c r="E77" s="8"/>
      <c r="F77" s="8"/>
    </row>
    <row r="78" spans="1:6" ht="23.25" customHeight="1">
      <c r="A78" s="83" t="s">
        <v>223</v>
      </c>
      <c r="B78" s="84" t="s">
        <v>224</v>
      </c>
      <c r="C78" s="8">
        <v>0</v>
      </c>
      <c r="D78" s="8">
        <v>0</v>
      </c>
      <c r="E78" s="8"/>
      <c r="F78" s="8"/>
    </row>
    <row r="79" spans="1:6" ht="23.25" customHeight="1">
      <c r="A79" s="83" t="s">
        <v>225</v>
      </c>
      <c r="B79" s="84" t="s">
        <v>226</v>
      </c>
      <c r="C79" s="8">
        <v>85</v>
      </c>
      <c r="D79" s="8">
        <v>0</v>
      </c>
      <c r="E79" s="8">
        <v>85</v>
      </c>
      <c r="F79" s="8"/>
    </row>
    <row r="80" spans="1:6" ht="23.25" customHeight="1">
      <c r="A80" s="83" t="s">
        <v>227</v>
      </c>
      <c r="B80" s="84" t="s">
        <v>228</v>
      </c>
      <c r="C80" s="8">
        <v>0</v>
      </c>
      <c r="D80" s="8">
        <v>0</v>
      </c>
      <c r="E80" s="8"/>
      <c r="F80" s="8"/>
    </row>
    <row r="81" spans="1:6" ht="23.25" customHeight="1">
      <c r="A81" s="83" t="s">
        <v>229</v>
      </c>
      <c r="B81" s="84" t="s">
        <v>230</v>
      </c>
      <c r="C81" s="8">
        <v>15</v>
      </c>
      <c r="D81" s="8">
        <v>0</v>
      </c>
      <c r="E81" s="8">
        <v>15</v>
      </c>
      <c r="F81" s="8"/>
    </row>
    <row r="82" spans="1:6" ht="23.25" customHeight="1">
      <c r="A82" s="83" t="s">
        <v>231</v>
      </c>
      <c r="B82" s="84" t="s">
        <v>53</v>
      </c>
      <c r="C82" s="8">
        <v>403</v>
      </c>
      <c r="D82" s="8">
        <v>0</v>
      </c>
      <c r="E82" s="8">
        <v>175</v>
      </c>
      <c r="F82" s="8">
        <v>228</v>
      </c>
    </row>
    <row r="83" spans="1:6" ht="23.25" customHeight="1">
      <c r="A83" s="83" t="s">
        <v>232</v>
      </c>
      <c r="B83" s="84" t="s">
        <v>233</v>
      </c>
      <c r="C83" s="8">
        <v>700</v>
      </c>
      <c r="D83" s="8">
        <v>700</v>
      </c>
      <c r="E83" s="8"/>
      <c r="F83" s="8"/>
    </row>
    <row r="84" spans="1:6" ht="23.25" customHeight="1">
      <c r="A84" s="83" t="s">
        <v>234</v>
      </c>
      <c r="B84" s="84" t="s">
        <v>235</v>
      </c>
      <c r="C84" s="8">
        <v>607</v>
      </c>
      <c r="D84" s="8">
        <v>589</v>
      </c>
      <c r="E84" s="8"/>
      <c r="F84" s="8">
        <v>18</v>
      </c>
    </row>
    <row r="85" spans="1:6" ht="23.25" customHeight="1">
      <c r="A85" s="83" t="s">
        <v>236</v>
      </c>
      <c r="B85" s="84" t="s">
        <v>237</v>
      </c>
      <c r="C85" s="8">
        <v>219</v>
      </c>
      <c r="D85" s="8">
        <v>0</v>
      </c>
      <c r="E85" s="8"/>
      <c r="F85" s="8">
        <v>219</v>
      </c>
    </row>
    <row r="86" spans="1:6" ht="23.25" customHeight="1">
      <c r="A86" s="83" t="s">
        <v>238</v>
      </c>
      <c r="B86" s="84" t="s">
        <v>239</v>
      </c>
      <c r="C86" s="8">
        <v>550</v>
      </c>
      <c r="D86" s="8">
        <v>550</v>
      </c>
      <c r="E86" s="8"/>
      <c r="F86" s="8"/>
    </row>
    <row r="87" spans="1:6" ht="23.25" customHeight="1">
      <c r="A87" s="83" t="s">
        <v>240</v>
      </c>
      <c r="B87" s="84" t="s">
        <v>241</v>
      </c>
      <c r="C87" s="8">
        <v>280</v>
      </c>
      <c r="D87" s="8">
        <v>280</v>
      </c>
      <c r="E87" s="8"/>
      <c r="F87" s="8"/>
    </row>
    <row r="88" spans="1:6" ht="23.25" customHeight="1">
      <c r="A88" s="83" t="s">
        <v>242</v>
      </c>
      <c r="B88" s="84" t="s">
        <v>243</v>
      </c>
      <c r="C88" s="8">
        <v>195</v>
      </c>
      <c r="D88" s="8">
        <v>0</v>
      </c>
      <c r="E88" s="8">
        <v>195</v>
      </c>
      <c r="F88" s="8"/>
    </row>
    <row r="89" spans="1:6" ht="23.25" customHeight="1">
      <c r="A89" s="83" t="s">
        <v>244</v>
      </c>
      <c r="B89" s="86" t="s">
        <v>245</v>
      </c>
      <c r="C89" s="8">
        <v>300</v>
      </c>
      <c r="D89" s="8">
        <v>300</v>
      </c>
      <c r="E89" s="8"/>
      <c r="F89" s="8"/>
    </row>
    <row r="90" spans="1:6" ht="23.25" customHeight="1" thickBot="1">
      <c r="A90" s="83" t="s">
        <v>246</v>
      </c>
      <c r="B90" s="87" t="s">
        <v>247</v>
      </c>
      <c r="C90" s="8">
        <v>600</v>
      </c>
      <c r="D90" s="8">
        <v>600</v>
      </c>
      <c r="E90" s="8"/>
      <c r="F90" s="8"/>
    </row>
    <row r="91" spans="1:6" ht="34.5" customHeight="1">
      <c r="A91" s="79" t="s">
        <v>248</v>
      </c>
      <c r="B91" s="88" t="s">
        <v>84</v>
      </c>
      <c r="C91" s="8">
        <v>950</v>
      </c>
      <c r="D91" s="8">
        <v>950</v>
      </c>
      <c r="E91" s="8"/>
      <c r="F91" s="8"/>
    </row>
    <row r="92" spans="1:6" ht="23.25" customHeight="1">
      <c r="A92" s="79" t="s">
        <v>249</v>
      </c>
      <c r="B92" s="77" t="s">
        <v>85</v>
      </c>
      <c r="C92" s="8">
        <v>1434</v>
      </c>
      <c r="D92" s="8">
        <v>1434</v>
      </c>
      <c r="E92" s="8"/>
      <c r="F92" s="8"/>
    </row>
    <row r="93" spans="1:6" ht="41.25" customHeight="1">
      <c r="A93" s="79" t="s">
        <v>250</v>
      </c>
      <c r="B93" s="77" t="s">
        <v>251</v>
      </c>
      <c r="C93" s="8">
        <v>2706</v>
      </c>
      <c r="D93" s="8">
        <v>2706</v>
      </c>
      <c r="E93" s="8"/>
      <c r="F93" s="8"/>
    </row>
    <row r="94" spans="1:6" ht="23.25" customHeight="1">
      <c r="A94" s="79" t="s">
        <v>252</v>
      </c>
      <c r="B94" s="77" t="s">
        <v>86</v>
      </c>
      <c r="C94" s="8">
        <v>1220</v>
      </c>
      <c r="D94" s="8">
        <v>1220</v>
      </c>
      <c r="E94" s="8"/>
      <c r="F94" s="8"/>
    </row>
    <row r="95" spans="1:6" ht="23.25" customHeight="1">
      <c r="A95" s="79" t="s">
        <v>253</v>
      </c>
      <c r="B95" s="77" t="s">
        <v>57</v>
      </c>
      <c r="C95" s="8">
        <v>1018</v>
      </c>
      <c r="D95" s="8">
        <v>1018</v>
      </c>
      <c r="E95" s="8"/>
      <c r="F95" s="8"/>
    </row>
    <row r="96" spans="1:6" s="78" customFormat="1" ht="23.25" customHeight="1">
      <c r="A96" s="79" t="s">
        <v>254</v>
      </c>
      <c r="B96" s="77" t="s">
        <v>58</v>
      </c>
      <c r="C96" s="8">
        <v>1800</v>
      </c>
      <c r="D96" s="8">
        <v>1800</v>
      </c>
      <c r="E96" s="8"/>
      <c r="F96" s="8"/>
    </row>
    <row r="97" spans="1:7" s="78" customFormat="1" ht="23.25" customHeight="1">
      <c r="A97" s="79" t="s">
        <v>255</v>
      </c>
      <c r="B97" s="77" t="s">
        <v>59</v>
      </c>
      <c r="C97" s="8">
        <v>1050</v>
      </c>
      <c r="D97" s="8">
        <v>1050</v>
      </c>
      <c r="E97" s="8"/>
      <c r="F97" s="8"/>
      <c r="G97" s="72"/>
    </row>
    <row r="98" spans="1:7" ht="23.25" customHeight="1">
      <c r="A98" s="79" t="s">
        <v>256</v>
      </c>
      <c r="B98" s="77" t="s">
        <v>61</v>
      </c>
      <c r="C98" s="8">
        <v>1000</v>
      </c>
      <c r="D98" s="8">
        <v>1000</v>
      </c>
      <c r="E98" s="8"/>
      <c r="F98" s="8"/>
    </row>
    <row r="99" spans="1:7" ht="23.25" customHeight="1">
      <c r="A99" s="79" t="s">
        <v>257</v>
      </c>
      <c r="B99" s="77" t="s">
        <v>62</v>
      </c>
      <c r="C99" s="8">
        <v>900</v>
      </c>
      <c r="D99" s="8">
        <v>900</v>
      </c>
      <c r="E99" s="8"/>
      <c r="F99" s="8"/>
    </row>
    <row r="100" spans="1:7" ht="23.25" customHeight="1">
      <c r="A100" s="79" t="s">
        <v>258</v>
      </c>
      <c r="B100" s="77" t="s">
        <v>259</v>
      </c>
      <c r="C100" s="8">
        <v>2100</v>
      </c>
      <c r="D100" s="8">
        <v>2100</v>
      </c>
      <c r="E100" s="8"/>
      <c r="F100" s="8"/>
    </row>
    <row r="101" spans="1:7" ht="23.25" customHeight="1">
      <c r="A101" s="79" t="s">
        <v>260</v>
      </c>
      <c r="B101" s="77" t="s">
        <v>87</v>
      </c>
      <c r="C101" s="8">
        <v>929</v>
      </c>
      <c r="D101" s="8">
        <v>929</v>
      </c>
      <c r="E101" s="8"/>
      <c r="F101" s="8"/>
    </row>
    <row r="102" spans="1:7" ht="23.25" customHeight="1">
      <c r="A102" s="79" t="s">
        <v>261</v>
      </c>
      <c r="B102" s="77" t="s">
        <v>64</v>
      </c>
      <c r="C102" s="8">
        <v>1800</v>
      </c>
      <c r="D102" s="8">
        <v>1800</v>
      </c>
      <c r="E102" s="8"/>
      <c r="F102" s="8"/>
    </row>
    <row r="103" spans="1:7" ht="23.25" customHeight="1">
      <c r="A103" s="79" t="s">
        <v>262</v>
      </c>
      <c r="B103" s="89" t="s">
        <v>263</v>
      </c>
      <c r="C103" s="8">
        <v>700</v>
      </c>
      <c r="D103" s="8">
        <v>700</v>
      </c>
      <c r="E103" s="8"/>
      <c r="F103" s="8"/>
    </row>
    <row r="104" spans="1:7" ht="23.25" customHeight="1">
      <c r="A104" s="79" t="s">
        <v>264</v>
      </c>
      <c r="B104" s="77" t="s">
        <v>65</v>
      </c>
      <c r="C104" s="8">
        <v>1250</v>
      </c>
      <c r="D104" s="8">
        <v>1250</v>
      </c>
      <c r="E104" s="8"/>
      <c r="F104" s="8"/>
    </row>
    <row r="105" spans="1:7" ht="23.25" customHeight="1">
      <c r="A105" s="79" t="s">
        <v>265</v>
      </c>
      <c r="B105" s="77" t="s">
        <v>89</v>
      </c>
      <c r="C105" s="8">
        <v>1250</v>
      </c>
      <c r="D105" s="8">
        <v>1250</v>
      </c>
      <c r="E105" s="8"/>
      <c r="F105" s="8"/>
    </row>
    <row r="106" spans="1:7" ht="23.25" customHeight="1">
      <c r="A106" s="79" t="s">
        <v>266</v>
      </c>
      <c r="B106" s="77" t="s">
        <v>66</v>
      </c>
      <c r="C106" s="8">
        <v>2300</v>
      </c>
      <c r="D106" s="8">
        <v>2300</v>
      </c>
      <c r="E106" s="8"/>
      <c r="F106" s="8"/>
    </row>
    <row r="107" spans="1:7" ht="23.25" customHeight="1">
      <c r="A107" s="79" t="s">
        <v>267</v>
      </c>
      <c r="B107" s="77" t="s">
        <v>67</v>
      </c>
      <c r="C107" s="8">
        <v>512</v>
      </c>
      <c r="D107" s="8">
        <v>330</v>
      </c>
      <c r="E107" s="8"/>
      <c r="F107" s="8">
        <v>182</v>
      </c>
    </row>
    <row r="108" spans="1:7" ht="23.25" customHeight="1">
      <c r="A108" s="79" t="s">
        <v>268</v>
      </c>
      <c r="B108" s="77" t="s">
        <v>269</v>
      </c>
      <c r="C108" s="8">
        <v>390</v>
      </c>
      <c r="D108" s="8">
        <v>390</v>
      </c>
      <c r="E108" s="8"/>
      <c r="F108" s="8"/>
    </row>
    <row r="109" spans="1:7" ht="23.25" customHeight="1">
      <c r="A109" s="79" t="s">
        <v>270</v>
      </c>
      <c r="B109" s="77" t="s">
        <v>271</v>
      </c>
      <c r="C109" s="8">
        <v>40</v>
      </c>
      <c r="D109" s="8">
        <v>40</v>
      </c>
      <c r="E109" s="8"/>
      <c r="F109" s="8"/>
    </row>
    <row r="110" spans="1:7" ht="23.25" customHeight="1">
      <c r="A110" s="79" t="s">
        <v>272</v>
      </c>
      <c r="B110" s="77" t="s">
        <v>90</v>
      </c>
      <c r="C110" s="8">
        <v>1214</v>
      </c>
      <c r="D110" s="8">
        <v>1214</v>
      </c>
      <c r="E110" s="8"/>
      <c r="F110" s="8"/>
    </row>
    <row r="111" spans="1:7" ht="23.25" customHeight="1">
      <c r="A111" s="79" t="s">
        <v>273</v>
      </c>
      <c r="B111" s="77" t="s">
        <v>60</v>
      </c>
      <c r="C111" s="8">
        <v>1350</v>
      </c>
      <c r="D111" s="8">
        <v>1350</v>
      </c>
      <c r="E111" s="8"/>
      <c r="F111" s="8"/>
    </row>
    <row r="112" spans="1:7" ht="23.25" customHeight="1">
      <c r="A112" s="79" t="s">
        <v>274</v>
      </c>
      <c r="B112" s="77" t="s">
        <v>63</v>
      </c>
      <c r="C112" s="8">
        <v>1600</v>
      </c>
      <c r="D112" s="8">
        <v>1600</v>
      </c>
      <c r="E112" s="8"/>
      <c r="F112" s="8"/>
    </row>
    <row r="113" spans="1:8" ht="23.25" customHeight="1">
      <c r="A113" s="79" t="s">
        <v>275</v>
      </c>
      <c r="B113" s="77" t="s">
        <v>276</v>
      </c>
      <c r="C113" s="8">
        <v>1100</v>
      </c>
      <c r="D113" s="8">
        <v>1100</v>
      </c>
      <c r="E113" s="8"/>
      <c r="F113" s="8"/>
    </row>
    <row r="114" spans="1:8" ht="23.25" customHeight="1">
      <c r="A114" s="79" t="s">
        <v>277</v>
      </c>
      <c r="B114" s="77" t="s">
        <v>91</v>
      </c>
      <c r="C114" s="8">
        <v>1250</v>
      </c>
      <c r="D114" s="8">
        <v>1250</v>
      </c>
      <c r="E114" s="8"/>
      <c r="F114" s="8"/>
    </row>
    <row r="115" spans="1:8" ht="23.25" customHeight="1">
      <c r="A115" s="79" t="s">
        <v>278</v>
      </c>
      <c r="B115" s="77" t="s">
        <v>69</v>
      </c>
      <c r="C115" s="8">
        <v>4082</v>
      </c>
      <c r="D115" s="8">
        <v>4082</v>
      </c>
      <c r="E115" s="8"/>
      <c r="F115" s="8"/>
    </row>
    <row r="116" spans="1:8" ht="23.25" customHeight="1">
      <c r="A116" s="79" t="s">
        <v>279</v>
      </c>
      <c r="B116" s="77" t="s">
        <v>280</v>
      </c>
      <c r="C116" s="8">
        <v>1700</v>
      </c>
      <c r="D116" s="8">
        <v>1700</v>
      </c>
      <c r="E116" s="8"/>
      <c r="F116" s="8"/>
    </row>
    <row r="117" spans="1:8" ht="23.25" customHeight="1">
      <c r="A117" s="79" t="s">
        <v>281</v>
      </c>
      <c r="B117" s="77" t="s">
        <v>92</v>
      </c>
      <c r="C117" s="8">
        <v>1280</v>
      </c>
      <c r="D117" s="8">
        <v>1280</v>
      </c>
      <c r="E117" s="8"/>
      <c r="F117" s="8"/>
    </row>
    <row r="118" spans="1:8" ht="23.25" customHeight="1">
      <c r="A118" s="79" t="s">
        <v>282</v>
      </c>
      <c r="B118" s="77" t="s">
        <v>93</v>
      </c>
      <c r="C118" s="8">
        <v>1200</v>
      </c>
      <c r="D118" s="8">
        <v>1200</v>
      </c>
      <c r="E118" s="8"/>
      <c r="F118" s="8"/>
    </row>
    <row r="119" spans="1:8" ht="23.25" customHeight="1">
      <c r="A119" s="79" t="s">
        <v>283</v>
      </c>
      <c r="B119" s="77" t="s">
        <v>94</v>
      </c>
      <c r="C119" s="8">
        <v>870</v>
      </c>
      <c r="D119" s="8">
        <v>870</v>
      </c>
      <c r="E119" s="8"/>
      <c r="F119" s="8"/>
    </row>
    <row r="120" spans="1:8" ht="23.25" customHeight="1">
      <c r="A120" s="79" t="s">
        <v>284</v>
      </c>
      <c r="B120" s="77" t="s">
        <v>71</v>
      </c>
      <c r="C120" s="8">
        <v>4400</v>
      </c>
      <c r="D120" s="8">
        <v>4400</v>
      </c>
      <c r="E120" s="8"/>
      <c r="F120" s="8"/>
    </row>
    <row r="121" spans="1:8" ht="23.25" customHeight="1">
      <c r="A121" s="79" t="s">
        <v>285</v>
      </c>
      <c r="B121" s="77" t="s">
        <v>286</v>
      </c>
      <c r="C121" s="8">
        <v>7679</v>
      </c>
      <c r="D121" s="8">
        <v>7478</v>
      </c>
      <c r="E121" s="8"/>
      <c r="F121" s="8">
        <v>201</v>
      </c>
    </row>
    <row r="122" spans="1:8" ht="27.75" customHeight="1">
      <c r="A122" s="74"/>
      <c r="B122" s="102" t="s">
        <v>77</v>
      </c>
      <c r="C122" s="8">
        <v>218219</v>
      </c>
      <c r="D122" s="8">
        <v>192546</v>
      </c>
      <c r="E122" s="8">
        <v>1717</v>
      </c>
      <c r="F122" s="8">
        <v>23956</v>
      </c>
      <c r="H122" s="103"/>
    </row>
    <row r="123" spans="1:8" ht="21" customHeight="1">
      <c r="A123" s="74"/>
      <c r="B123" s="104" t="s">
        <v>287</v>
      </c>
      <c r="C123" s="8">
        <v>1530</v>
      </c>
      <c r="D123" s="8">
        <v>1150</v>
      </c>
      <c r="E123" s="8">
        <v>10</v>
      </c>
      <c r="F123" s="8">
        <v>370</v>
      </c>
    </row>
    <row r="124" spans="1:8" ht="25.5" customHeight="1">
      <c r="A124" s="74"/>
      <c r="B124" s="102" t="s">
        <v>113</v>
      </c>
      <c r="C124" s="8">
        <v>250</v>
      </c>
      <c r="D124" s="8"/>
      <c r="E124" s="8"/>
      <c r="F124" s="8">
        <v>250</v>
      </c>
    </row>
    <row r="125" spans="1:8" ht="34.5" customHeight="1">
      <c r="A125" s="74"/>
      <c r="B125" s="102" t="s">
        <v>288</v>
      </c>
      <c r="C125" s="8">
        <v>100</v>
      </c>
      <c r="D125" s="8">
        <v>100</v>
      </c>
      <c r="E125" s="8"/>
      <c r="F125" s="8"/>
    </row>
    <row r="126" spans="1:8" ht="34.5" customHeight="1">
      <c r="A126" s="74"/>
      <c r="B126" s="102" t="s">
        <v>289</v>
      </c>
      <c r="C126" s="8">
        <v>77</v>
      </c>
      <c r="D126" s="8">
        <v>77</v>
      </c>
      <c r="E126" s="8"/>
      <c r="F126" s="8"/>
    </row>
    <row r="127" spans="1:8" ht="34.5" customHeight="1">
      <c r="A127" s="74"/>
      <c r="B127" s="102" t="s">
        <v>290</v>
      </c>
      <c r="C127" s="8">
        <v>5</v>
      </c>
      <c r="D127" s="8"/>
      <c r="E127" s="8">
        <v>5</v>
      </c>
      <c r="F127" s="8"/>
    </row>
    <row r="128" spans="1:8" ht="21" customHeight="1">
      <c r="A128" s="74"/>
      <c r="B128" s="102" t="s">
        <v>291</v>
      </c>
      <c r="C128" s="8">
        <v>300</v>
      </c>
      <c r="D128" s="8">
        <v>300</v>
      </c>
      <c r="E128" s="8"/>
      <c r="F128" s="8"/>
    </row>
    <row r="129" spans="1:6" ht="29.25" customHeight="1">
      <c r="A129" s="74"/>
      <c r="B129" s="102" t="s">
        <v>292</v>
      </c>
      <c r="C129" s="8">
        <v>0</v>
      </c>
      <c r="D129" s="8"/>
      <c r="E129" s="8"/>
      <c r="F129" s="8"/>
    </row>
    <row r="130" spans="1:6" ht="34.5" customHeight="1">
      <c r="A130" s="74"/>
      <c r="B130" s="102" t="s">
        <v>293</v>
      </c>
      <c r="C130" s="8">
        <v>500</v>
      </c>
      <c r="D130" s="8">
        <v>500</v>
      </c>
      <c r="E130" s="8"/>
      <c r="F130" s="8"/>
    </row>
    <row r="131" spans="1:6" ht="34.5" customHeight="1">
      <c r="A131" s="74"/>
      <c r="B131" s="102" t="s">
        <v>294</v>
      </c>
      <c r="C131" s="8">
        <v>0</v>
      </c>
      <c r="D131" s="8"/>
      <c r="E131" s="8"/>
      <c r="F131" s="8"/>
    </row>
    <row r="132" spans="1:6" ht="23.25" customHeight="1">
      <c r="A132" s="74"/>
      <c r="B132" s="77" t="s">
        <v>295</v>
      </c>
      <c r="C132" s="8">
        <v>120</v>
      </c>
      <c r="D132" s="8"/>
      <c r="E132" s="8"/>
      <c r="F132" s="8">
        <v>120</v>
      </c>
    </row>
    <row r="133" spans="1:6" ht="25.5" customHeight="1">
      <c r="A133" s="74"/>
      <c r="B133" s="77" t="s">
        <v>296</v>
      </c>
      <c r="C133" s="8">
        <v>5</v>
      </c>
      <c r="D133" s="8"/>
      <c r="E133" s="8">
        <v>5</v>
      </c>
      <c r="F133" s="8"/>
    </row>
    <row r="134" spans="1:6" ht="21.75" customHeight="1">
      <c r="A134" s="74"/>
      <c r="B134" s="77" t="s">
        <v>297</v>
      </c>
      <c r="C134" s="8">
        <v>173</v>
      </c>
      <c r="D134" s="8">
        <v>173</v>
      </c>
      <c r="E134" s="105"/>
      <c r="F134" s="8"/>
    </row>
    <row r="135" spans="1:6" ht="30.75" customHeight="1">
      <c r="A135" s="90"/>
      <c r="B135" s="106" t="s">
        <v>127</v>
      </c>
      <c r="C135" s="91">
        <v>219749</v>
      </c>
      <c r="D135" s="91">
        <v>193696</v>
      </c>
      <c r="E135" s="91">
        <v>1727</v>
      </c>
      <c r="F135" s="91">
        <v>24326</v>
      </c>
    </row>
    <row r="136" spans="1:6" ht="38.25">
      <c r="A136" s="74"/>
      <c r="B136" s="58" t="s">
        <v>128</v>
      </c>
      <c r="C136" s="75">
        <v>2232</v>
      </c>
      <c r="D136" s="75"/>
      <c r="E136" s="75">
        <v>8</v>
      </c>
      <c r="F136" s="75">
        <v>146</v>
      </c>
    </row>
    <row r="137" spans="1:6" ht="20.25" customHeight="1">
      <c r="A137" s="74"/>
      <c r="B137" s="106" t="s">
        <v>127</v>
      </c>
      <c r="C137" s="107">
        <f>C136+C135</f>
        <v>221981</v>
      </c>
      <c r="D137" s="107">
        <f t="shared" ref="D137:F137" si="0">D136+D135</f>
        <v>193696</v>
      </c>
      <c r="E137" s="107">
        <f t="shared" si="0"/>
        <v>1735</v>
      </c>
      <c r="F137" s="107">
        <f t="shared" si="0"/>
        <v>24472</v>
      </c>
    </row>
  </sheetData>
  <mergeCells count="7">
    <mergeCell ref="G12:H12"/>
    <mergeCell ref="A1:F1"/>
    <mergeCell ref="A3:A5"/>
    <mergeCell ref="B3:B5"/>
    <mergeCell ref="C3:F3"/>
    <mergeCell ref="C4:C5"/>
    <mergeCell ref="D4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КС</vt:lpstr>
      <vt:lpstr>ДСы</vt:lpstr>
      <vt:lpstr>КС!Заголовки_для_печати</vt:lpstr>
      <vt:lpstr>КС!Область_печати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 304</dc:creator>
  <cp:lastModifiedBy>tiosokina</cp:lastModifiedBy>
  <cp:lastPrinted>2020-01-09T05:46:52Z</cp:lastPrinted>
  <dcterms:created xsi:type="dcterms:W3CDTF">2018-08-23T09:44:40Z</dcterms:created>
  <dcterms:modified xsi:type="dcterms:W3CDTF">2020-01-09T08:09:05Z</dcterms:modified>
</cp:coreProperties>
</file>