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480" windowHeight="11385" tabRatio="838"/>
  </bookViews>
  <sheets>
    <sheet name="кс" sheetId="1" r:id="rId1"/>
    <sheet name="дс" sheetId="2" r:id="rId2"/>
    <sheet name="лдц" sheetId="3" r:id="rId3"/>
    <sheet name="профцель" sheetId="4" r:id="rId4"/>
    <sheet name="ует" sheetId="5" r:id="rId5"/>
    <sheet name="смп" sheetId="6" r:id="rId6"/>
    <sheet name="нмп" sheetId="7" r:id="rId7"/>
    <sheet name="кт" sheetId="10" r:id="rId8"/>
    <sheet name="мрт" sheetId="11" r:id="rId9"/>
    <sheet name="узи ссх" sheetId="12" r:id="rId10"/>
    <sheet name="эндоск" sheetId="13" r:id="rId11"/>
    <sheet name="гистология" sheetId="14" r:id="rId12"/>
    <sheet name="мги" sheetId="15" r:id="rId13"/>
    <sheet name="пцр" sheetId="16" r:id="rId14"/>
    <sheet name="коагуляция" sheetId="28" state="hidden" r:id="rId15"/>
    <sheet name="св баз МРТ" sheetId="23" r:id="rId16"/>
    <sheet name="СВ БАЗ ВМП" sheetId="24" r:id="rId17"/>
    <sheet name="СВ БАЗ ЗУБопротез" sheetId="25" r:id="rId18"/>
    <sheet name="СВ БАЗ КОРОНАРО ВИЧ" sheetId="26" r:id="rId19"/>
    <sheet name="СВ гистол" sheetId="29" r:id="rId20"/>
  </sheets>
  <definedNames>
    <definedName name="_xlnm._FilterDatabase" localSheetId="3" hidden="1">профцель!$A$6:$K$154</definedName>
    <definedName name="_xlnm._FilterDatabase" localSheetId="10" hidden="1">эндоск!$A$4:$D$82</definedName>
  </definedNames>
  <calcPr calcId="125725" refMode="R1C1"/>
</workbook>
</file>

<file path=xl/calcChain.xml><?xml version="1.0" encoding="utf-8"?>
<calcChain xmlns="http://schemas.openxmlformats.org/spreadsheetml/2006/main">
  <c r="D27" i="1"/>
  <c r="D22" i="16" l="1"/>
  <c r="D9" i="15"/>
  <c r="D25" i="14"/>
  <c r="D82" i="13"/>
  <c r="D87" i="12"/>
  <c r="D33" i="11"/>
  <c r="D44" i="10"/>
  <c r="C83" i="7"/>
  <c r="C51" i="6"/>
  <c r="D153" i="4" l="1"/>
  <c r="E153"/>
  <c r="F153"/>
  <c r="G153"/>
  <c r="H153"/>
  <c r="I153"/>
  <c r="J153"/>
  <c r="K153"/>
  <c r="C153"/>
  <c r="D137" i="3"/>
  <c r="C137"/>
  <c r="E130" i="2"/>
  <c r="E131" s="1"/>
  <c r="D130"/>
  <c r="D131" s="1"/>
  <c r="C130"/>
  <c r="C131" s="1"/>
  <c r="R28" i="29" l="1"/>
  <c r="N26"/>
  <c r="R26" s="1"/>
  <c r="T26" s="1"/>
  <c r="D26" i="28" l="1"/>
  <c r="E26" s="1"/>
  <c r="C25"/>
  <c r="D25" s="1"/>
  <c r="E25" s="1"/>
  <c r="C24"/>
  <c r="D24" s="1"/>
  <c r="E24" s="1"/>
  <c r="C23"/>
  <c r="D23" s="1"/>
  <c r="E23" s="1"/>
  <c r="C22"/>
  <c r="D22" s="1"/>
  <c r="E22" s="1"/>
  <c r="C21"/>
  <c r="D21" s="1"/>
  <c r="E21" s="1"/>
  <c r="C20"/>
  <c r="D20" s="1"/>
  <c r="E20" s="1"/>
  <c r="C19"/>
  <c r="D19" s="1"/>
  <c r="E19" s="1"/>
  <c r="C18"/>
  <c r="D18" s="1"/>
  <c r="E18" s="1"/>
  <c r="A18"/>
  <c r="A19" s="1"/>
  <c r="A20" s="1"/>
  <c r="A21" s="1"/>
  <c r="A22" s="1"/>
  <c r="A23" s="1"/>
  <c r="A24" s="1"/>
  <c r="A25" s="1"/>
  <c r="A26" s="1"/>
  <c r="C17"/>
  <c r="C27" s="1"/>
  <c r="C8"/>
  <c r="D8" s="1"/>
  <c r="E8" s="1"/>
  <c r="C7"/>
  <c r="D7" s="1"/>
  <c r="E7" s="1"/>
  <c r="D6"/>
  <c r="E6" s="1"/>
  <c r="C5"/>
  <c r="D5" s="1"/>
  <c r="E5" s="1"/>
  <c r="A5"/>
  <c r="A6" s="1"/>
  <c r="A7" s="1"/>
  <c r="A8" s="1"/>
  <c r="C4"/>
  <c r="C9" s="1"/>
  <c r="D4" l="1"/>
  <c r="D9" s="1"/>
  <c r="D17"/>
  <c r="E4" l="1"/>
  <c r="E9" s="1"/>
  <c r="D27"/>
  <c r="E17"/>
  <c r="E27" s="1"/>
  <c r="D59" i="24"/>
  <c r="D52"/>
  <c r="D45"/>
  <c r="D38"/>
  <c r="D31"/>
  <c r="D24"/>
  <c r="D17"/>
  <c r="D10"/>
  <c r="D60" l="1"/>
  <c r="D62" s="1"/>
</calcChain>
</file>

<file path=xl/sharedStrings.xml><?xml version="1.0" encoding="utf-8"?>
<sst xmlns="http://schemas.openxmlformats.org/spreadsheetml/2006/main" count="1786" uniqueCount="605">
  <si>
    <t>№ п/п</t>
  </si>
  <si>
    <t>Медицинские организации</t>
  </si>
  <si>
    <t>Дневной стационар всех типов</t>
  </si>
  <si>
    <t>в т.ч.</t>
  </si>
  <si>
    <t>ЭКО</t>
  </si>
  <si>
    <t>ГАУЗ ОЦВМиР "Огонек"</t>
  </si>
  <si>
    <t>ГБУЗ "Областной перинатальный центр"</t>
  </si>
  <si>
    <t>ГБУЗ "ЧОКД"</t>
  </si>
  <si>
    <t>ГБУЗ "ЧОКТГВВ"</t>
  </si>
  <si>
    <t>ГБУЗ ЦВМиР "Вдохновение"</t>
  </si>
  <si>
    <t>ГБУЗ ЧОДКБ</t>
  </si>
  <si>
    <t>ГБУЗ "ОКВД № 3"</t>
  </si>
  <si>
    <t>ГБУЗ "ОКВД № 4"</t>
  </si>
  <si>
    <t>ГБУЗ "ЧОККВД"</t>
  </si>
  <si>
    <t>ГБУЗ "ООД № 2"</t>
  </si>
  <si>
    <t>ГБУЗ "ООД № 3"</t>
  </si>
  <si>
    <t>ГБУЗ "ЧОКЦО И ЯМ"</t>
  </si>
  <si>
    <t>Филиал АО "Центр семейной медицины" Челябинск-Магнитогорск</t>
  </si>
  <si>
    <t>ГБУЗ "Городская больница г. Верхний Уфалей"</t>
  </si>
  <si>
    <t>ГБУЗ "ГБ им А.П.Силаева г. Кыштым"</t>
  </si>
  <si>
    <t>ГБУЗ "Городская больница г. Южноуральск"</t>
  </si>
  <si>
    <t>ГБУЗ "Городская больница  г. Златоуст"</t>
  </si>
  <si>
    <t>ГБУЗ "Городская детская больница г. Златоуст"</t>
  </si>
  <si>
    <t>ГБУЗ «Городская больница г. Карабаш»</t>
  </si>
  <si>
    <t>ГБУЗ "ГБ №1 г. Копейск"</t>
  </si>
  <si>
    <t>ГБУЗ "ГДП №1 г. Копейск"</t>
  </si>
  <si>
    <t>ГБУЗ "Городская больница № 3 г. Копейск"</t>
  </si>
  <si>
    <t>ГБУЗ «Областная больница» рабочего поселка Локомотивный</t>
  </si>
  <si>
    <t>АНО "Центральная медико-санитарная часть"</t>
  </si>
  <si>
    <t>ГАУЗ "Родильный дом № 1 г. Магнитогорск"</t>
  </si>
  <si>
    <t>ГАУЗ«Городская больница № 2 г. Магнитогорск»</t>
  </si>
  <si>
    <t>ГАУЗ «Городская больница № 3 г. Магнитогорск»</t>
  </si>
  <si>
    <t>ГАУЗ «Городская больница № 1 им. Г.И. Дробышева г. Магнитогорск»</t>
  </si>
  <si>
    <t>ГАУЗ "ЦОМиД г. Магнитогорск" (ГАУЗ ДГБ г. Магнитогорск)</t>
  </si>
  <si>
    <t>ООО "ДНК Клиника"</t>
  </si>
  <si>
    <t>ГБУЗ "ГБ № 1 имени Г.К. Маврицкого" г.Миасс</t>
  </si>
  <si>
    <t>ГБУЗ "Городская больница № 2 г. Миасс"</t>
  </si>
  <si>
    <t>ГБУЗ "Городская больница № 3 г. Миасс"</t>
  </si>
  <si>
    <t>ФГБУЗ МСЧ № 92 ФМБА России</t>
  </si>
  <si>
    <t>ГБУЗ "Областная больница г. Троицк"</t>
  </si>
  <si>
    <t>ГБУЗ "Областная больница г. Чебаркуль"</t>
  </si>
  <si>
    <t>Челябинский ГО</t>
  </si>
  <si>
    <t>МАУЗ "Центр ВРТ"</t>
  </si>
  <si>
    <t>МАУЗ ОТКЗ ГКБ № 1</t>
  </si>
  <si>
    <t>МБУЗ "ГКБ № 2"</t>
  </si>
  <si>
    <t>МБУЗ "ГКП № 8"</t>
  </si>
  <si>
    <t>МБУЗ ГКБ № 11</t>
  </si>
  <si>
    <t>МБУЗ ГКБ № 5</t>
  </si>
  <si>
    <t xml:space="preserve">МБУЗ ГКБ № 6 </t>
  </si>
  <si>
    <t>МАУЗ ОЗП ГКБ № 8</t>
  </si>
  <si>
    <t>МБУЗ ГКБ № 9</t>
  </si>
  <si>
    <t>МБУЗ ГКП № 5</t>
  </si>
  <si>
    <t>НУЗ "Дорожная клиническая больница на станции Челябинск ОАО "РЖД"</t>
  </si>
  <si>
    <t>МАУЗ ДГКБ № 1</t>
  </si>
  <si>
    <t>МБУЗ ДГКБ № 7</t>
  </si>
  <si>
    <t>МБУЗ ДГКБ № 8</t>
  </si>
  <si>
    <t>МБУЗ ДГКП № 1</t>
  </si>
  <si>
    <t>МБУЗ ДГКП № 8</t>
  </si>
  <si>
    <t>МБУЗ ДГКП № 9</t>
  </si>
  <si>
    <t>МБУЗ ДГП № 4</t>
  </si>
  <si>
    <t>МБУЗ ДГП № 6</t>
  </si>
  <si>
    <t>ООО "Неврологическая клиника доктора Бубновой И.Д."</t>
  </si>
  <si>
    <t>ООО "Полимедика Челябинск"</t>
  </si>
  <si>
    <t>ООО "ЦАД 74"</t>
  </si>
  <si>
    <t>ООО "Центр акушерства и гинекологии № 1"</t>
  </si>
  <si>
    <t>ООО "ЦЕНТР ДИАЛИЗА"</t>
  </si>
  <si>
    <t>ООО "Центр планирования семьи"</t>
  </si>
  <si>
    <t>ООО МЦ "Лотос"</t>
  </si>
  <si>
    <t>ООО ВЭХ ОМС</t>
  </si>
  <si>
    <t>ООО ГИМЕНЕЙ</t>
  </si>
  <si>
    <t>ООО ЛПМО Золотое сечение</t>
  </si>
  <si>
    <t>ООО МО Оптик Центр</t>
  </si>
  <si>
    <t>ООО "ЭКОКлиника"</t>
  </si>
  <si>
    <t>ООО "Центр зрения" г. Челябинск</t>
  </si>
  <si>
    <t>АО "Медицинский центр ЧТПЗ"</t>
  </si>
  <si>
    <t>ООО "НовоМед" (Магнитогорск)</t>
  </si>
  <si>
    <t xml:space="preserve">ООО "Клиника лазерной хирургии" </t>
  </si>
  <si>
    <t xml:space="preserve">ООО "Орхидея" (Троицк) </t>
  </si>
  <si>
    <t>ООО Доктор ОСТ</t>
  </si>
  <si>
    <t>ООО "МЕДЕОР"</t>
  </si>
  <si>
    <t xml:space="preserve">ООО "Независимость" </t>
  </si>
  <si>
    <t>МУЗ Агаповская ЦРБ администрации Агаповского муниципального района</t>
  </si>
  <si>
    <t>ГБУЗ "Районная больница с. Аргаяш"</t>
  </si>
  <si>
    <t>ГБУЗ "Городская больница г Аша"</t>
  </si>
  <si>
    <t>ГБУЗ «Районная больница с. Варна»</t>
  </si>
  <si>
    <t>ГБУЗ "Городская больница г. Пласт"</t>
  </si>
  <si>
    <t>ГБУЗ "Районная больница г. Верхнеуральск"</t>
  </si>
  <si>
    <t>ГБУЗ "Районная больница г. Катав-Ивановск"</t>
  </si>
  <si>
    <t>ГБУЗ "Районная больница г. Нязепетровск"</t>
  </si>
  <si>
    <t>ГБУЗ "Районная больница п. Бреды"</t>
  </si>
  <si>
    <t xml:space="preserve">ГБУЗ "Городская больница №1 г. Еманжелинск" </t>
  </si>
  <si>
    <t>ГБУЗ «Районная больница с. Еткуль»</t>
  </si>
  <si>
    <t>МУЗ "Карталинская ГБ"</t>
  </si>
  <si>
    <t>ЧУЗ "Поликлиника "РЖД-Медицина" г. Карталы"</t>
  </si>
  <si>
    <t>ГБУЗ "Районная больница г.Касли</t>
  </si>
  <si>
    <t>ГБУЗ «Районная больница г. Кизильское»</t>
  </si>
  <si>
    <t>ГБУЗ ГБ № 1 г. Коркино</t>
  </si>
  <si>
    <t>ГБУЗ ГБ № 2  г. Коркино</t>
  </si>
  <si>
    <t>ГБУЗ ГБ № 3 города Коркино</t>
  </si>
  <si>
    <t>ГБУЗ ДГБ г. Коркино</t>
  </si>
  <si>
    <t>ГБУЗ «Районная больница с. Кунашак»</t>
  </si>
  <si>
    <t>ГБУЗ "Районная больница г. Куса"</t>
  </si>
  <si>
    <t>ГБУЗ Районная больница с. Миасское</t>
  </si>
  <si>
    <t>ГБУЗ «Районная больница с. Фершампенуаз»</t>
  </si>
  <si>
    <t>МУЗ "Октябрьская центральная районная больница"</t>
  </si>
  <si>
    <t>ГБУЗ "Районная  больница г. Сатка"</t>
  </si>
  <si>
    <t>ГБУЗ РБ с. Долгодеревенское</t>
  </si>
  <si>
    <t>ГБУЗ «Районная больница п. Увельский»</t>
  </si>
  <si>
    <t>ГБУЗ «Районная больница с. Уйское»</t>
  </si>
  <si>
    <t>ГБУЗ «Районная больница с.Чесма»</t>
  </si>
  <si>
    <t>ГБУЗ "ОКБ № 2"</t>
  </si>
  <si>
    <t xml:space="preserve">ГБУЗ "ОКБ № 3" </t>
  </si>
  <si>
    <t>распределение объемов по уровням в соответствии с нормативом ( случаев лечения) - 0,06296</t>
  </si>
  <si>
    <t>1 уровень</t>
  </si>
  <si>
    <t>2 уровень</t>
  </si>
  <si>
    <t>3 уровень</t>
  </si>
  <si>
    <t>Всего:</t>
  </si>
  <si>
    <t xml:space="preserve">распределение объемов по уровням в соответствии с нормативом ( случаев лечения) - 0,006941       </t>
  </si>
  <si>
    <t xml:space="preserve">Экстракорпоральное оплодотворение
</t>
  </si>
  <si>
    <t>распределение по уровням в соответствии с нормативом (случаев лечения) - 0,000492</t>
  </si>
  <si>
    <t>Амбулаторно-поликлиническая помощь (лечебно-диагностическая цель )</t>
  </si>
  <si>
    <t>Наименование учреждения</t>
  </si>
  <si>
    <t>обращения</t>
  </si>
  <si>
    <t>посещения</t>
  </si>
  <si>
    <t>ГБУЗ "Стоматологическая поликлиника г. Верхний Уфалей"</t>
  </si>
  <si>
    <t>ГБУЗ "Городская больница г. Карабаш"</t>
  </si>
  <si>
    <t>ГБУЗ "Областная больница" рабочего поселка Локомотивный</t>
  </si>
  <si>
    <t>ГБУЗ "Городская больница г. Златоуст"</t>
  </si>
  <si>
    <t>ГБУЗ "Стоматологическая поликлиника г. Копейск"</t>
  </si>
  <si>
    <t>АНО "Центральная клиническая медико-санитарная часть"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</si>
  <si>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</si>
  <si>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</si>
  <si>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</si>
  <si>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"Центр охраны материнства и детства г. Магнитогорск"</t>
  </si>
  <si>
    <t>ГБУЗ "Детская стоматологическая поликлиника г. Магнитогорск"</t>
  </si>
  <si>
    <t>ГБУЗ "Стоматологическая поликлиника № 1 г. Магнитогорск"</t>
  </si>
  <si>
    <t>ГБУЗ "Стоматологическая поликлиника № 2 г. Магнитогорск"</t>
  </si>
  <si>
    <t>ООО "Вива-Дент"</t>
  </si>
  <si>
    <t>ГБУЗ "Городская детская поликлиника г. Миасс"</t>
  </si>
  <si>
    <t>ГБУЗ "Стоматологическая поликлиника г. Миасс"</t>
  </si>
  <si>
    <t>ООО "СП "Для всей семьи"</t>
  </si>
  <si>
    <t xml:space="preserve">ООО "Кристалл" </t>
  </si>
  <si>
    <t>ФГБУЗ "ЦМСЧ № 15" ФМБА (Снежинский ГО)</t>
  </si>
  <si>
    <t>ФГБУЗ "КБ № 71 ФМБА" (Озерский ГО)</t>
  </si>
  <si>
    <t>ФГБУЗ "МСЧ № 162 ФМБА" (Усть-Катавский ГО)</t>
  </si>
  <si>
    <t>ФГБУЗ "МСЧ № 72 ФМБА" (Трехгорный ГО)</t>
  </si>
  <si>
    <t>ООО  "Смайл"</t>
  </si>
  <si>
    <t>ООО "Стоматологическая клиника "Жемчужина"</t>
  </si>
  <si>
    <t>МАУЗ ГКБ № 11</t>
  </si>
  <si>
    <t>МАУЗ ГКБ № 2</t>
  </si>
  <si>
    <t>МАУЗ ГКБ № 6</t>
  </si>
  <si>
    <t>МАУЗ ГКБ № 9</t>
  </si>
  <si>
    <t>МАУЗ ГКП № 8</t>
  </si>
  <si>
    <t>МАУЗ Стоматологическая поликлиника № 6</t>
  </si>
  <si>
    <t>МБУЗ Стоматологическая поликлиника № 1</t>
  </si>
  <si>
    <t>НУЗ ДКБ на станции РЖД</t>
  </si>
  <si>
    <t>ФКУЗ МСЧ МВД РФ по Челябинской области</t>
  </si>
  <si>
    <t>МАУЗ ДГКБ № 8</t>
  </si>
  <si>
    <t>МАУЗ ДГКП № 8</t>
  </si>
  <si>
    <t>МАУЗ ДГКП № 9</t>
  </si>
  <si>
    <t>МАУЗ ДГП № 4</t>
  </si>
  <si>
    <t>ЗАО "ВИСВИ"</t>
  </si>
  <si>
    <t>МБОУ "Лицей №11" Челябинск</t>
  </si>
  <si>
    <t>ООО "ЕВРОДЕНТ"</t>
  </si>
  <si>
    <t>ООО "Радуга"</t>
  </si>
  <si>
    <t>ООО "РичСтом"</t>
  </si>
  <si>
    <t>ООО "СМТ"</t>
  </si>
  <si>
    <t>ООО "Стоматолог"</t>
  </si>
  <si>
    <t>ООО "Стоматологическая поликлиника №3"</t>
  </si>
  <si>
    <t>ООО "Стоматологическая поликлиника №4"</t>
  </si>
  <si>
    <t>ООО "Стом-Лайн"</t>
  </si>
  <si>
    <t>ООО "ЦЕНТР ЗРЕНИЯ"</t>
  </si>
  <si>
    <t>ООО "ЭСТЕДЕНТ"</t>
  </si>
  <si>
    <t>ООО ЛПМО "Золотое сечение"</t>
  </si>
  <si>
    <t>ГБУЗ "Районная больница г. Аша"</t>
  </si>
  <si>
    <t>ООО "Торговый Дом ЭГЛЕ"</t>
  </si>
  <si>
    <t>ПАО "Ашинский металлургический завод"</t>
  </si>
  <si>
    <t>ГБУЗ "Городская больница №1 г. Еманжелинск"</t>
  </si>
  <si>
    <t>ГБУЗ "Районная больница п. Увельский"</t>
  </si>
  <si>
    <t>ГБУЗ "Районная больница с. Агаповка"</t>
  </si>
  <si>
    <t>ГБУЗ "Районная больница с. Варна"</t>
  </si>
  <si>
    <t>ГБУЗ "Районная больница с. Еткуль"</t>
  </si>
  <si>
    <t>ГБУЗ "Районная больница с. Кизильское"</t>
  </si>
  <si>
    <t>ГБУЗ "Районная больница с. Кунашак"</t>
  </si>
  <si>
    <t>ГБУЗ "Районная больница с. Октябрьское"</t>
  </si>
  <si>
    <t>ГБУЗ "Районная больница с. Уйское"</t>
  </si>
  <si>
    <t>ГБУЗ "Районная больница с. Фершампенуаз"</t>
  </si>
  <si>
    <t>ГБУЗ "Районная больница с. Чесма"</t>
  </si>
  <si>
    <t>ЧУЗ "Поликлиника "РЖД-Медицина" города Карталы"</t>
  </si>
  <si>
    <t>ГБУЗ "Районная больница г. Касли</t>
  </si>
  <si>
    <t>ГБУЗ ГБ № 3 г. Коркино</t>
  </si>
  <si>
    <t>ГБУЗ ГДБ г. Коркино</t>
  </si>
  <si>
    <t>ООО "НоваАрт"</t>
  </si>
  <si>
    <t>ООО "НоваАРТ"</t>
  </si>
  <si>
    <t>ГБУЗ "Районная больница с. Миасское"</t>
  </si>
  <si>
    <t>ООО "МЕГАПОЛИС"</t>
  </si>
  <si>
    <t>ГБУЗ "Районная больница г. Сатка"</t>
  </si>
  <si>
    <t>ГБУЗ "Районная больница с. Долгодеревенское"</t>
  </si>
  <si>
    <t>ООО Стоматологическая клиника "Нео-Дент"</t>
  </si>
  <si>
    <t>ГБУЗ "ОКБ № 3"</t>
  </si>
  <si>
    <t>ГБУЗ  "Областная стоматологическая поликлиника"</t>
  </si>
  <si>
    <t>ГБУЗ "МЦЛМ"</t>
  </si>
  <si>
    <t>ГБУЗ "Областной Центр по профилактике и борьбе со СПИДом и инфекционными заболеваниями"</t>
  </si>
  <si>
    <t>ГБУЗ "ЧОКБ"</t>
  </si>
  <si>
    <t>ГБУЗ ЧОКЦО И ЯМ</t>
  </si>
  <si>
    <t>ФГБОУ ВО "ЮУГМУ" МЗ РФ</t>
  </si>
  <si>
    <t>ФГБУ "ФЦССХ" Минздрава России (г. Челябинск)</t>
  </si>
  <si>
    <t>ФГБУН УНПЦ РМ ФМБА России</t>
  </si>
  <si>
    <t>ООО "ЭкоКлиника"</t>
  </si>
  <si>
    <t>ЗАО "Жемчужина"</t>
  </si>
  <si>
    <t>ООО "Клиника АртОптика"</t>
  </si>
  <si>
    <t>ООО "ЛораВита"</t>
  </si>
  <si>
    <t>ООО "Доктор ОСТ"</t>
  </si>
  <si>
    <t>ООО МО "Оптик-Центр"</t>
  </si>
  <si>
    <t>ООО "Град"</t>
  </si>
  <si>
    <t>ООО "Демидов"</t>
  </si>
  <si>
    <t>ООО "Демидова"</t>
  </si>
  <si>
    <t>ООО "Кристалл"</t>
  </si>
  <si>
    <t>ООО Медицинское предприятие "Санта"</t>
  </si>
  <si>
    <t>ООО "Независимость"</t>
  </si>
  <si>
    <t>ВСЕГО</t>
  </si>
  <si>
    <t>в т.ч</t>
  </si>
  <si>
    <t>Филиал АО "Центр семейной медицины" Магнитогорск+Челябинск</t>
  </si>
  <si>
    <t>ГБУЗ "Врачебно-физкультурный диспансер г. Златоуст"</t>
  </si>
  <si>
    <t>ГБУЗ "Врачебно-физкультурный диспансер г. Копейск"</t>
  </si>
  <si>
    <t>ООО "НовоМед"</t>
  </si>
  <si>
    <t>ООО "ДНК КЛИНИКА"</t>
  </si>
  <si>
    <t>ООО "Орхидея"</t>
  </si>
  <si>
    <t>ООО "Личный доктор"</t>
  </si>
  <si>
    <t>ИТОГО</t>
  </si>
  <si>
    <t>Наименование медицинской организации</t>
  </si>
  <si>
    <t>ГБУЗ "Районная больница с.Агаповка"</t>
  </si>
  <si>
    <t>ГБУЗ "Районная больница с.Аргаяш"</t>
  </si>
  <si>
    <t>ООО "ТД ЭГЛЕ"</t>
  </si>
  <si>
    <t>ПАО "Ашинский метзавод"</t>
  </si>
  <si>
    <t>ГБУЗ"Стоматологическая поликлиника г.Верхний Уфалей"</t>
  </si>
  <si>
    <t>ГБУЗ "ГБ № 1 г. Еманжелинск"</t>
  </si>
  <si>
    <t>ГБУЗ "Районная больница с.Еткуль"</t>
  </si>
  <si>
    <t>ГБУЗ "ГДБ г. Златоуст"</t>
  </si>
  <si>
    <t>Карталинская горбольница</t>
  </si>
  <si>
    <t>ЧУЗ "РЖД-Медицина" г. Карталы"</t>
  </si>
  <si>
    <t>ГБУЗ "Районная больница г.Касли"</t>
  </si>
  <si>
    <t>ГБУЗ "Районная больница с.Кизильское"</t>
  </si>
  <si>
    <t>ГБУЗ "ГДП № 1 г.Копейск"</t>
  </si>
  <si>
    <t>ГБУЗ "Городская больница № 3 г.Копейск"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</si>
  <si>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</si>
  <si>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</si>
  <si>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</si>
  <si>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"Городская детская больница г. Коркино"</t>
  </si>
  <si>
    <t>ГБУЗ "Районная больница с.Кунашак"</t>
  </si>
  <si>
    <t>ГБУЗ "Районная больница г.Куса"</t>
  </si>
  <si>
    <t>ГБУЗ "Городская больница им.А.П.Силаева г. Кыштым"</t>
  </si>
  <si>
    <t>АНО "ЦКМСЧ"</t>
  </si>
  <si>
    <t>ГБУЗ "Стоматологическая поликлиника № 2 г.Магнитогорск"</t>
  </si>
  <si>
    <t>ГБУЗ "ГБ № 1 г. Миасс"</t>
  </si>
  <si>
    <t>ГБУЗ "ГБ № 2 г.Миасс"</t>
  </si>
  <si>
    <t>ГБУЗ "ГДП г. Миасс"</t>
  </si>
  <si>
    <t>ГБУЗ "СП г.Миасс"</t>
  </si>
  <si>
    <t>ГБУЗ "Районная больница г.Нязепетровск"</t>
  </si>
  <si>
    <t>ФГБУЗ КБ № 71 ФМБА России</t>
  </si>
  <si>
    <t>ГБУЗ "Районная больница с.Октябрьское"</t>
  </si>
  <si>
    <t>ГБУЗ "Городская больница г.Пласт"</t>
  </si>
  <si>
    <t>ГБУЗ "Районная больница г.Сатка"</t>
  </si>
  <si>
    <t>ФГБУЗ ЦМСЧ № 15 ФМБА России</t>
  </si>
  <si>
    <t>ГБУЗ "Районная больница с.Долгодеревенское"</t>
  </si>
  <si>
    <t>ФГБУЗ МСЧ № 72 ФМБА России</t>
  </si>
  <si>
    <t>ГБУЗ "Областная больница г.Троицк"</t>
  </si>
  <si>
    <t>ГБУЗ "Районная больница п.Увельский"</t>
  </si>
  <si>
    <t>ФГБУЗ МСЧ № 162 ФМБА России</t>
  </si>
  <si>
    <t>ООО "Смайл"</t>
  </si>
  <si>
    <t>ООО Стоматологическая клиника "Жемчужина"</t>
  </si>
  <si>
    <t>МАУЗ "ГКП № 8"</t>
  </si>
  <si>
    <t>МАУЗ "ДГКП № 9"</t>
  </si>
  <si>
    <t>МАУЗ СП № 6</t>
  </si>
  <si>
    <t>МБОУ "Лицей № 11 г.Челябинска"</t>
  </si>
  <si>
    <t>МБУЗ "ДГКП № 1"</t>
  </si>
  <si>
    <t>МБУЗ СП № 1</t>
  </si>
  <si>
    <t>НУЗ "Дорожная клиническая больница на ст.Челябинск ОАО "РЖД"</t>
  </si>
  <si>
    <t>ООО "СП № 4"</t>
  </si>
  <si>
    <t>ООО "Стоматологическая поликлиника № 3"</t>
  </si>
  <si>
    <t>ФГБОУ ВО ЮУГМУ Минздрава России</t>
  </si>
  <si>
    <t>ФКУЗ "МСЧ МВД России по Челябинской области"</t>
  </si>
  <si>
    <t>ГБУЗ "ОCП"</t>
  </si>
  <si>
    <t>ГБУЗ "ОПЦ"</t>
  </si>
  <si>
    <t>ГБУЗ "Районная больница с.Чесма"</t>
  </si>
  <si>
    <t>Наименование 
медицинской организации</t>
  </si>
  <si>
    <t>Государственное бюджетное учреждение здравоохранения 
"Городская больница г.Верхний Уфалей"</t>
  </si>
  <si>
    <t>Государственное бюджетное  учреждение здравоохранения 
"Городская больница № 1 г.Еманжелинск"</t>
  </si>
  <si>
    <t>Государственное бюджетное  учреждение здравоохранения 
"Городская больница г.Златоуст"</t>
  </si>
  <si>
    <t>Государственное бюджетное  учреждение здравоохранения "Городская детская больница г.Златоуст"</t>
  </si>
  <si>
    <t>Государственное бюджетное учреждение здравоохранения 
"Городская больница г.Карабаш"</t>
  </si>
  <si>
    <t>Муниципальное учреждение здравоохранения 
"Карталинская городская больница"</t>
  </si>
  <si>
    <t>Частное учреждение здравоохранения 
"Поликлиника "РЖД-Медицина" г. Карталы</t>
  </si>
  <si>
    <t>Государственное бюджетное учреждение здравоохранения 
"Областная больница" рабочего поселка Локомотивный</t>
  </si>
  <si>
    <t>Государственное бюджетное учреждение здравоохранения 
"Районная больница г.Катав-Ивановск"</t>
  </si>
  <si>
    <t>Государственное бюджетное учреждение здравоохранения 
"Городская больница № 1 г.Копейск"</t>
  </si>
  <si>
    <t>Государственное бюджетное  учреждение здравоохранения 
"Городская больница № 3 г.Копейск"</t>
  </si>
  <si>
    <t>Государственное бюджетное  учреждение здравоохранения 
"Городская детская поликлиника № 1 г.Копейск"</t>
  </si>
  <si>
    <t>Государственное бюджетное учреждение здравоохранения 
"Городская больница №1 г.Коркино"</t>
  </si>
  <si>
    <t>Государственное бюджетное учреждение здравоохранения 
"Городская больница № 2 г.Коркино"</t>
  </si>
  <si>
    <t>Государственное бюджетное учреждение здравоохранения 
"Городская больница № 3 г.Коркино"</t>
  </si>
  <si>
    <t>Государственное бюджетное учреждение здравоохранения 
"Городская детская больница г.Коркино"</t>
  </si>
  <si>
    <t>Государственное бюджетное учреждение здравоохранения 
"Городская больница им. А.П. Силаева г.Кыштым"</t>
  </si>
  <si>
    <t>Государственное автономное учреждение здравоохранения 
"Городская больница № 1 им. Г.И. Дробышева"</t>
  </si>
  <si>
    <t>Государственное автономное учреждение здравоохранения 
"Городская больница № 2" города Магнитогорска</t>
  </si>
  <si>
    <t>Государственное автономное учреждение здравоохранения 
"Городская больница № 3 г. Магнитогорск"</t>
  </si>
  <si>
    <t>Автономная некоммерческая организация  
"Центральная клиническая медико-санитарная часть"</t>
  </si>
  <si>
    <t>ГБУЗ 
"Стоматологическая поликлиника № 1" (Магнитогорск)</t>
  </si>
  <si>
    <t>Государственное бюджетное учреждение здравоохранения 
"Городская больница № 1 имени Г.К. Маврицкого г.Миасс"</t>
  </si>
  <si>
    <t>Государственное бюджетное учреждение здравоохранения 
"Городская больница № 2 г.Миасс"</t>
  </si>
  <si>
    <t>Государственное бюджетное учреждение здравоохранения 
"Городская больница № 3 г.Миасс"</t>
  </si>
  <si>
    <t>Федеральное государственное бюджетное учреждение здравоохранения "Клиническая больница № 71 
Федерального медико-биологического агентства"</t>
  </si>
  <si>
    <t>Государственное бюджетное учреждение здравоохранения 
"Городская больница г.Пласт"</t>
  </si>
  <si>
    <t xml:space="preserve">Государственное бюджетное учреждение здравоохранения 
"Районная больница г.Сатка" </t>
  </si>
  <si>
    <t>Федеральное государственное бюджетное учреждение здравоохранения "Центральная медико-санитарная часть № 15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</si>
  <si>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72
Федерального медико-биологического агентства"</t>
  </si>
  <si>
    <t>Государственное бюджетное учреждение здравоохранения 
"Областная больница г.Троицк"</t>
  </si>
  <si>
    <t>Федеральное государственное бюджетное учреждение здравоохранения "Медико-санитарная часть № 162
Федерального медико-биологического агентства"</t>
  </si>
  <si>
    <t>Государственное бюджетное учреждение здравоохранения 
"Областная больница г.Чебаркуль"</t>
  </si>
  <si>
    <t>Муниципальное автономное учреждение здравоохранения
Ордена Трудового Красного Знамени городская клиническая больница № 1</t>
  </si>
  <si>
    <t>Муниципальное бюджетное учреждение здравоохранения 
"Городская клиническая больница № 2"</t>
  </si>
  <si>
    <t>Муниципальное бюджетное учреждение здравоохранения 
Городская клиническая больница № 5</t>
  </si>
  <si>
    <t>Муниципальное бюджетное учреждение здравоохранения 
Городская клиническая больница № 6</t>
  </si>
  <si>
    <t xml:space="preserve">Муниципальное автономное учреждение здравоохранения 
Ордена Знак Почета Городская клиническая больница № 8 </t>
  </si>
  <si>
    <t>Муниципальное автономное учреждение здравоохранения 
Городская клиническая больница № 9</t>
  </si>
  <si>
    <t xml:space="preserve">Муниципальное автономное учреждение здравоохранения 
Городская клиническая больница № 11 </t>
  </si>
  <si>
    <t>Негосударственное учреждение здравоохранения 
"ДКБ на ст. Челябинск ОАО "Российские железные дороги"</t>
  </si>
  <si>
    <t>Муниципальное автономное учреждение здравоохранения 
Детская городская клиническая больница № 1</t>
  </si>
  <si>
    <t>Муниципальное бюджетное учреждение здравоохранения 
 Детская городская клиническая больница № 7</t>
  </si>
  <si>
    <t xml:space="preserve">Муниципальное бюджетное учреждение здравоохранения
Детская городская клиническая больница № 8                            </t>
  </si>
  <si>
    <t>Муниципальное бюджетное учреждение здравоохранения 
"Детская городская клиническая поликлиника № 9"</t>
  </si>
  <si>
    <t>Муниципальное бюджетное учреждение здравоохранения 
Городская клиническая поликлиника № 5</t>
  </si>
  <si>
    <t>Муниципальное бюджетное учреждение здравоохранения 
"Городская клиническая поликлиника № 8"</t>
  </si>
  <si>
    <t>Муниципальное бюджетное учреждение здравоохранения 
"Детская городская клиническая поликлиника № 1"</t>
  </si>
  <si>
    <t>Муниципальное бюджетное учреждение здравоохранения 
Детская городская поликлиника № 4</t>
  </si>
  <si>
    <t>Муниципальное бюджетное учреждение здравоохранения
Детская городская поликлиника № 6</t>
  </si>
  <si>
    <t>Муниципальное бюджетное учреждение здравоохранения 
Детская городская клиническая поликлиника № 8</t>
  </si>
  <si>
    <t>Общество с ограниченной ответственностью
"Полимедика Челябинск"</t>
  </si>
  <si>
    <t>Государственное бюджетное учреждение здравоохранения 
"Городская больница г.Южноуральск"</t>
  </si>
  <si>
    <t>Государственное бюджетное учреждение здравоохранения 
"Районная больница с.Агаповка"</t>
  </si>
  <si>
    <t>Государственное бюджетное учреждение здравоохранения 
"Районная больница с.Аргаяш"</t>
  </si>
  <si>
    <t>Государственное бюджетное учреждение здравоохранения 
"Районная больница п.Бреды"</t>
  </si>
  <si>
    <t>Государственное бюджетное учреждение здравоохранения 
"Районная больница г.Верхнеуральск"</t>
  </si>
  <si>
    <t>Государственное бюджетное учреждение здравоохранения 
"Районная больница с.Еткуль"</t>
  </si>
  <si>
    <t>Государственное бюджетное учреждение здравоохранения 
"Районная больница г.Касли"</t>
  </si>
  <si>
    <t>Государственное бюджетное учреждение здравоохранения 
"Районная больница с.Кизильское"</t>
  </si>
  <si>
    <t>Муниципальное учреждение 
"Красноармейская центральная районная больница"</t>
  </si>
  <si>
    <t>Государственное бюджетное учреждение здравоохранения 
"Районная больница с.Кунашак"</t>
  </si>
  <si>
    <t>Государственное бюджетное учреждение здравоохранения 
"Районная больница г.Куса"</t>
  </si>
  <si>
    <t>Государственное бюджетное учреждение здравоохранения 
"Районная больница г.Нязепетровск"</t>
  </si>
  <si>
    <t>Государственное бюджетное учреждение здравоохранения 
"Районная больница с. Октябрьское"</t>
  </si>
  <si>
    <t>Государственное бюджетное учреждение здравоохранения 
"Районная больница с. Долгодеревенское"</t>
  </si>
  <si>
    <t>Государственное бюджетное учреждение здравоохранения 
"Районная больница п.Увельский"</t>
  </si>
  <si>
    <t>Государственное бюджетное  учреждение здравоохранения 
"Районная больница с.Уйское"</t>
  </si>
  <si>
    <t>Государственное бюджетное учреждение здравоохранения 
"Областная клиническая больница № 2"</t>
  </si>
  <si>
    <t>Государственное бюджетное учреждение здравоохранения 
"Областная клиническая больница № 3"</t>
  </si>
  <si>
    <t>№ пп</t>
  </si>
  <si>
    <t>Территория</t>
  </si>
  <si>
    <t>Ашинский р-н</t>
  </si>
  <si>
    <t>Варненский р-н</t>
  </si>
  <si>
    <t>Златоуст</t>
  </si>
  <si>
    <t>ООО "ЦСМ "Созвездие"</t>
  </si>
  <si>
    <t>Каслинский р-н</t>
  </si>
  <si>
    <t>Копейск</t>
  </si>
  <si>
    <t>ООО "ЭНЛИМЕД"</t>
  </si>
  <si>
    <t>Кыштым</t>
  </si>
  <si>
    <t>Магнитогорск</t>
  </si>
  <si>
    <t>ГАУЗ "ЦОМиД г. Магнитогорск"</t>
  </si>
  <si>
    <t>ООО "Медицина плюс"</t>
  </si>
  <si>
    <t>Миасс</t>
  </si>
  <si>
    <t>Озерск</t>
  </si>
  <si>
    <t>Саткинский р-н</t>
  </si>
  <si>
    <t>Снежинск</t>
  </si>
  <si>
    <t>Трехгорный</t>
  </si>
  <si>
    <t>Троицкий р-н</t>
  </si>
  <si>
    <t>Челябинск</t>
  </si>
  <si>
    <t>Челябинская область</t>
  </si>
  <si>
    <t>ГБУЗ "ЧОКЦО и ЯМ"</t>
  </si>
  <si>
    <t>ФГБУ "ФЦCCХ" Минздрава России (г.Челябинск)</t>
  </si>
  <si>
    <t>Южноуральск</t>
  </si>
  <si>
    <t/>
  </si>
  <si>
    <t>ООО "Эм Эр Ай Клиник"</t>
  </si>
  <si>
    <t>ООО "Здоровье"</t>
  </si>
  <si>
    <t>ООО "ЛДЦ МИБС"</t>
  </si>
  <si>
    <t>ООО "ЛДЦ МИБС-Челябинск"</t>
  </si>
  <si>
    <t>ООО МДЦ "Луч"</t>
  </si>
  <si>
    <t>ООО "МРТ-Эксперт Челябинск"</t>
  </si>
  <si>
    <t>ООО "Парк-мед"</t>
  </si>
  <si>
    <t>ООО "ДКП" (ООО ДК ПОИСК)</t>
  </si>
  <si>
    <t>Ультразвуковые исследования сердечно-сосудистой системы</t>
  </si>
  <si>
    <t>Аргаяшский р-н</t>
  </si>
  <si>
    <t>Брединский р-н</t>
  </si>
  <si>
    <t>Верхнеуральский р-н</t>
  </si>
  <si>
    <t>Верхний Уфалей</t>
  </si>
  <si>
    <t>Еманжелинск</t>
  </si>
  <si>
    <t>Еткульский р-н</t>
  </si>
  <si>
    <t>Карабаш</t>
  </si>
  <si>
    <t>Карталинский р-н</t>
  </si>
  <si>
    <t>Катав-Ивановский р-н</t>
  </si>
  <si>
    <t>Кизильский р-н</t>
  </si>
  <si>
    <t>ГБУЗ "ГБ № 1 г.Копейск"</t>
  </si>
  <si>
    <t>Коркино</t>
  </si>
  <si>
    <t>Красноармейский р-н</t>
  </si>
  <si>
    <t>МУ "Красноармейская ЦРБ"</t>
  </si>
  <si>
    <t>Кунашакский р-н</t>
  </si>
  <si>
    <t>Кусинский р-н</t>
  </si>
  <si>
    <t>Нагайбакский р-н</t>
  </si>
  <si>
    <t>Нязепетровский р-н</t>
  </si>
  <si>
    <t>Октябрьский р-н</t>
  </si>
  <si>
    <t>Пласт</t>
  </si>
  <si>
    <t>Сосновский р-н</t>
  </si>
  <si>
    <t>Увельский р-н</t>
  </si>
  <si>
    <t>Уйский р-н</t>
  </si>
  <si>
    <t>Усть-Катав</t>
  </si>
  <si>
    <t>Чебаркульский р-н</t>
  </si>
  <si>
    <t>Чесменский р-н</t>
  </si>
  <si>
    <t xml:space="preserve">Эндоскопические исследования </t>
  </si>
  <si>
    <t>ГУЗ</t>
  </si>
  <si>
    <t>ГБУЗ ЧОПАБ</t>
  </si>
  <si>
    <t xml:space="preserve">Тестирование на выявление новой коронавирусной инфекции РНК COVID-19 ПЦР </t>
  </si>
  <si>
    <t>МБУЗ ДЦ</t>
  </si>
  <si>
    <t>ОКВД № 4</t>
  </si>
  <si>
    <t>Наименование</t>
  </si>
  <si>
    <t>Количество вызовов скорой медицинской помощи за счет средств ОМС (включая тромболизис)</t>
  </si>
  <si>
    <t xml:space="preserve">Государственное бюджетное учреждение здравоохранения 
"Районная больница  г.Аша" </t>
  </si>
  <si>
    <t>Государственное бюджетное  учреждение здравоохранения 
"Станция скорой медицинской помощи г.Златоуст"</t>
  </si>
  <si>
    <t>Государственное бюджетное  учреждение здравоохранения 
"Станция скорой медицинской помощи г.Копейск"</t>
  </si>
  <si>
    <t>Государственное бюджетное учреждение здравоохранения 
"Станция скорой медицинской помощи г.Коркино"</t>
  </si>
  <si>
    <t>Государственное автономное учреждение здравоохранения 
"Центр охраны материнства и детства г. Магнитогорск"</t>
  </si>
  <si>
    <t>Государственное бюджетное учреждение здравоохранения
"Станция скорой медицинской помощи г.Магнитогорск"</t>
  </si>
  <si>
    <t>Государственное бюджетное учреждение здравоохранения 
"Станция скорой медицинской помощи г.Миасс"</t>
  </si>
  <si>
    <t>Государственное бюджетное учреждение здравоохранения 
"Станция скорой медицинской помощи г.Сатка"</t>
  </si>
  <si>
    <t>Муниципальное бюджетное учреждение здравоохранения
Детская городская клиническая больница № 8</t>
  </si>
  <si>
    <t>Муниципальное бюджетное учреждение здравоохранения 
"Станция скорой медицинской помощи"</t>
  </si>
  <si>
    <t>Общество с ограниченной ответственностью "ПолиКлиника"</t>
  </si>
  <si>
    <t>Государственное бюджетное учреждение здравоохранения
"Районная больница с. Агаповка"</t>
  </si>
  <si>
    <t>Государственное бюджетное учреждение здравоохранения
"Районная больница с. Миасское"</t>
  </si>
  <si>
    <t>Государственное бюджетное учреждение здравоохранения
"Районная больница с.Октябрьское"</t>
  </si>
  <si>
    <t>Государственное бюджетное учреждение здравоохранения 
"Челябинская областная клиническая больница"</t>
  </si>
  <si>
    <t>Государственное бюджетное учреждение здравоохранения 
"Челябинская областная детская клиническая больница"</t>
  </si>
  <si>
    <t>Государственное бюджетное учреждение здравоохранения 
"Областной перинатальный центр"</t>
  </si>
  <si>
    <t xml:space="preserve"> </t>
  </si>
  <si>
    <t>Наименование профиля МО</t>
  </si>
  <si>
    <t>всего</t>
  </si>
  <si>
    <t>в тч дети</t>
  </si>
  <si>
    <t>ГУЗЫ</t>
  </si>
  <si>
    <t>ГБУЗ "Челябинский областной центр реабилитации"</t>
  </si>
  <si>
    <t>ГБУЗ ОКВД № 3</t>
  </si>
  <si>
    <t>ГБУЗ "ЧОКПТД"</t>
  </si>
  <si>
    <t>ФГБОУ ВО ЮУГМУ Минздрава России  в рамках ЧО</t>
  </si>
  <si>
    <t>ООО "Санаторий "Карагайский бор"</t>
  </si>
  <si>
    <t>ОКБ</t>
  </si>
  <si>
    <t>МР</t>
  </si>
  <si>
    <t>Ашинский МР</t>
  </si>
  <si>
    <t>Златоустовский ГО</t>
  </si>
  <si>
    <t>Карабашский ГО</t>
  </si>
  <si>
    <t>Копейский ГО</t>
  </si>
  <si>
    <t>Коркинский МР</t>
  </si>
  <si>
    <t>Локомотивный ГО</t>
  </si>
  <si>
    <t>Магнитогорский ГО</t>
  </si>
  <si>
    <t>ГАУЗ "Родильный дом № 1"  города Магнитогорска</t>
  </si>
  <si>
    <t>Миасский ГО</t>
  </si>
  <si>
    <t>ООО "Демидов" (геронтология)</t>
  </si>
  <si>
    <t>Троицкий ГО</t>
  </si>
  <si>
    <t>Чебаркульский ГО</t>
  </si>
  <si>
    <t>ООО "Курорт Кисегач"</t>
  </si>
  <si>
    <t>МБУЗ ДГКБ № 7 г. Челябинск</t>
  </si>
  <si>
    <t>ООО "КАНОН"</t>
  </si>
  <si>
    <t>ООО "Фортуна"</t>
  </si>
  <si>
    <t>ООО МЦ "МЕДЕОР"</t>
  </si>
  <si>
    <t>ООО Медицинская клиника "ЭФ ЭМ СИ"</t>
  </si>
  <si>
    <t>ООО "УКЛРЦ"</t>
  </si>
  <si>
    <t>ГБУЗ ОПНБ  5</t>
  </si>
  <si>
    <t>Наименование МО</t>
  </si>
  <si>
    <t>№</t>
  </si>
  <si>
    <t>в том числе</t>
  </si>
  <si>
    <t xml:space="preserve">Наименование вида ВМП, метода лечения ВМП, коды МКБ-10 </t>
  </si>
  <si>
    <t>АНО ЦКМСЧ</t>
  </si>
  <si>
    <t>[I20.0;I21.0;I21.1;I21.2;I21.3;I21.9;I22] Баллонная вазодилатация с установкой 1 стента в сосуд (сосуды) (взр)</t>
  </si>
  <si>
    <t>[I20.0;I21.0;I21.1;I21.2;I21.3;I21.9;I22] Баллонная вазодилатация с установкой 2 стентов в сосуд (сосуды) (взр)</t>
  </si>
  <si>
    <t>[I20.0;I21.0;I21.1;I21.2;I21.3;I21.9;I22] Баллонная вазодилатация с установкой 3 стентов в сосуд (сосуды) (взр)</t>
  </si>
  <si>
    <t>[I20.0;I21.4;I21.9;I22] Баллонная вазодилатация с установкой 1 стента в сосуд (сосуды) (взр)</t>
  </si>
  <si>
    <t>[I20.0;I21.4;I21.9;I22] Баллонная вазодилатация с установкой 2 стентов в сосуд (сосуды) (взр)</t>
  </si>
  <si>
    <t>[I20.0;I21.4;I21.9;I22] Баллонная вазодилатация с установкой 3 стентов в сосуд (сосуды) (взр)</t>
  </si>
  <si>
    <t>Итого:</t>
  </si>
  <si>
    <t>ГАУЗ "Городская больница № 3 г.Магнитогорск"</t>
  </si>
  <si>
    <t>ГБУЗ "Городская больница № 3 г.Миасс"</t>
  </si>
  <si>
    <t>НУЗ "ДКБ на ст.Челябинск ОАО "РЖД"</t>
  </si>
  <si>
    <t>Итого за все МО:</t>
  </si>
  <si>
    <t>Предложения М.О. по плановой коронарографии на 2021 г.</t>
  </si>
  <si>
    <t>Наименование услуги</t>
  </si>
  <si>
    <t>План на 2021 г., сверхбазовая (случаев госпитализации)</t>
  </si>
  <si>
    <t>Коронарография (A06.10.006)</t>
  </si>
  <si>
    <t>ГАУЗ «Городская больница № 3 г. Магнитогорск»</t>
  </si>
  <si>
    <t>ГБУЗ «Городская больница № 3 г. Миасс»</t>
  </si>
  <si>
    <t>ГБУЗ «Областная больница г. Троицк»</t>
  </si>
  <si>
    <t>ГБУЗ «ОКБ № 3»</t>
  </si>
  <si>
    <t>НУЗ «ДКБ на ст. Челябинск ОАО «РЖД»</t>
  </si>
  <si>
    <t>ГБУЗ «ЧОКБ»</t>
  </si>
  <si>
    <t>ООО «Медеор»</t>
  </si>
  <si>
    <t>пп/п</t>
  </si>
  <si>
    <t>ГБУЗ «ГБУЗ «Областная стоматологическая поликлиника»</t>
  </si>
  <si>
    <t>ГБУЗ «Стоматологическая поликлиника № 1 г.Магнитогорск»</t>
  </si>
  <si>
    <t>ГБУЗ «Стоматологическая поликлиника № 2 г.Магнитогорск»</t>
  </si>
  <si>
    <t>случаи госпитализации</t>
  </si>
  <si>
    <t>койко-дни</t>
  </si>
  <si>
    <t>Панретинальная лазерная коагуляция</t>
  </si>
  <si>
    <t>11 месяцев</t>
  </si>
  <si>
    <t>ИТОГО:</t>
  </si>
  <si>
    <t>Фокальная лазерная коагуляция глазного дна</t>
  </si>
  <si>
    <t>Прогноз 2020 г.</t>
  </si>
  <si>
    <t>Плановый объем на 2021 год</t>
  </si>
  <si>
    <t>Наименование медицинских организаций, в отношении которых Минздрав Челябинской области выполняет функции и полномочия учредителя</t>
  </si>
  <si>
    <t>Итого сумма по прижизненным патологоанатомическим исследованиям ОБМ</t>
  </si>
  <si>
    <t xml:space="preserve">Итого сумма на проведение дополнительных методов окраски микропрепаратов  </t>
  </si>
  <si>
    <t xml:space="preserve">Всего </t>
  </si>
  <si>
    <t xml:space="preserve">прижизненные патологоанатомические исследования 5 категории сложности с проведением ИГХ исследования с применением более  5 антител </t>
  </si>
  <si>
    <t>прижизненные патологоанатомические исследования 5 категории сложности с проведением ИГХ исследования с применением до 5 антител</t>
  </si>
  <si>
    <t>ВСЕГО                                  ГБУЗ ЧОПАБ</t>
  </si>
  <si>
    <t>в т.ч. для ЦАОП</t>
  </si>
  <si>
    <t>ВСЕГО                                  ГБУЗ "ЧОКЦО и ЯМ"</t>
  </si>
  <si>
    <t xml:space="preserve">ГБУЗ "ЧОКБ" </t>
  </si>
  <si>
    <t>ГБУЗ "ООД №2"</t>
  </si>
  <si>
    <t xml:space="preserve"> МУЗ «ГБ № 1 им. Г.И. Дробышева»</t>
  </si>
  <si>
    <t>ВСЕГО МУЗ «ГБ № 1 им. Г.И. Дробышева»</t>
  </si>
  <si>
    <t>ГАУЗ «Городская больница № 3  г. Магнитогорска»</t>
  </si>
  <si>
    <t>ВСЕГО ГАУЗ «Городская больница № 3  г. Магнитогорска»</t>
  </si>
  <si>
    <t>ГАУЗ «Центр охраны материнства и детства г. Магнитогорск"</t>
  </si>
  <si>
    <t>ГБУЗ «Городская больница №1 г. Копейск»</t>
  </si>
  <si>
    <t>ВСЕГО ГБУЗ «Городская больница №1 г. Копейск»</t>
  </si>
  <si>
    <t>ГБУЗ  «Городская больница №1 г. Коркино»</t>
  </si>
  <si>
    <t>ВСЕГО ГБУЗ  «Городская больница №1 г. Коркино»</t>
  </si>
  <si>
    <t>МБУЗ «Городская клиническая больница № 6»</t>
  </si>
  <si>
    <t>ВСЕГО МБУЗ «Городская клиническая больница № 6»</t>
  </si>
  <si>
    <t>МБУЗ «Городская клиническая больница № 8»</t>
  </si>
  <si>
    <t>ВСЕГО МБУЗ «Городская клиническая больница № 8»</t>
  </si>
  <si>
    <t xml:space="preserve"> МАУЗ ОТКЗ ГКБ №1</t>
  </si>
  <si>
    <t>ВСЕГО                                     МАУЗ ОТКЗ ГКБ №1</t>
  </si>
  <si>
    <t>ГБУЗ «Районная больница г. Касли»</t>
  </si>
  <si>
    <t>ГБУЗ«Районная больница г. Касли»</t>
  </si>
  <si>
    <t>ГБУЗ «Областная больница г. Чебаркуль»</t>
  </si>
  <si>
    <t>ВСЕГО                                     ГБУЗ «Областная больница г. Чебаркуль»</t>
  </si>
  <si>
    <t xml:space="preserve">ГБ г. Южноуральск </t>
  </si>
  <si>
    <t xml:space="preserve">ООО МЦ "Лотос" </t>
  </si>
  <si>
    <t xml:space="preserve">ООО МЦ "Лотос"  </t>
  </si>
  <si>
    <t>Круглосуточный стационар, случаи госпитализации</t>
  </si>
  <si>
    <t>Дневной стационар, случаи лечения</t>
  </si>
  <si>
    <r>
      <rPr>
        <sz val="10"/>
        <color indexed="8"/>
        <rFont val="Times New Roman"/>
        <family val="1"/>
        <charset val="204"/>
      </rPr>
      <t>в том числе "онкология"</t>
    </r>
  </si>
  <si>
    <t xml:space="preserve">ВМП </t>
  </si>
  <si>
    <t>по профилю "онкологический"</t>
  </si>
  <si>
    <t>Итого по МО Челябинской обл.</t>
  </si>
  <si>
    <t>Итого на мед.помощь в иных субъектах РФ гражданам, застрахованным в Челябинской области</t>
  </si>
  <si>
    <t>Итого по ТП ОМС Челябинской обл.</t>
  </si>
  <si>
    <t>по профилю "медицинская реабилитация"</t>
  </si>
  <si>
    <t>Приложение к выписке из ПРОТОКОЛА заседания комиссии  по разработке территориальной программы обязательного медицинского страхования в Челябинской области от 30.12.2020 № 17</t>
  </si>
  <si>
    <t>Плановые объемы на 2021 год</t>
  </si>
  <si>
    <r>
      <t>ООО Клиника Арт Оптика</t>
    </r>
    <r>
      <rPr>
        <sz val="10"/>
        <color indexed="8"/>
        <rFont val="Times New Roman"/>
        <family val="1"/>
        <charset val="204"/>
      </rPr>
      <t xml:space="preserve"> </t>
    </r>
  </si>
  <si>
    <r>
      <t>ООО "Личный доктор"</t>
    </r>
    <r>
      <rPr>
        <sz val="10"/>
        <color indexed="8"/>
        <rFont val="Times New Roman"/>
        <family val="1"/>
        <charset val="204"/>
      </rPr>
      <t xml:space="preserve"> </t>
    </r>
  </si>
  <si>
    <r>
      <t>ЗАО "Жемчужина" (Челябинск)</t>
    </r>
    <r>
      <rPr>
        <sz val="10"/>
        <color indexed="8"/>
        <rFont val="Times New Roman"/>
        <family val="1"/>
        <charset val="204"/>
      </rPr>
      <t xml:space="preserve">  </t>
    </r>
  </si>
  <si>
    <t xml:space="preserve">ООО Частная врачебная практика </t>
  </si>
  <si>
    <t xml:space="preserve">ООО "ЛораВита" </t>
  </si>
  <si>
    <t xml:space="preserve">ООО МП "Санта" </t>
  </si>
  <si>
    <t xml:space="preserve">ООО ТПО "Оптика перспектива" </t>
  </si>
  <si>
    <t xml:space="preserve">ООО "МиассМедцентр" </t>
  </si>
  <si>
    <t>ООО "Демидов" г.Миасс</t>
  </si>
  <si>
    <r>
      <t>ООО СМТ</t>
    </r>
    <r>
      <rPr>
        <sz val="10"/>
        <color indexed="8"/>
        <rFont val="Times New Roman"/>
        <family val="1"/>
        <charset val="204"/>
      </rPr>
      <t xml:space="preserve"> </t>
    </r>
  </si>
  <si>
    <t>профиля"онкологический"</t>
  </si>
  <si>
    <t xml:space="preserve">ООО "СМТ" </t>
  </si>
  <si>
    <t>ООО "Центр хирургии сердца"</t>
  </si>
  <si>
    <t xml:space="preserve">ООО МО "Оптик-Центр" </t>
  </si>
  <si>
    <t>ООО "Гименей"</t>
  </si>
  <si>
    <t>профилактические медицинские осмотры (комплексные посещения)</t>
  </si>
  <si>
    <t>Диспансеризация 1 этап (комплексные посещения)</t>
  </si>
  <si>
    <t>посещения с иными целями</t>
  </si>
  <si>
    <t>Амбулаторно-поликлиническая помощь с профилактическими и иными целями</t>
  </si>
  <si>
    <t>Всего посещений с профилактическими и иными целями</t>
  </si>
  <si>
    <t>дети</t>
  </si>
  <si>
    <t>взрослые</t>
  </si>
  <si>
    <t>в т.ч. диспан-серизация 2 этап</t>
  </si>
  <si>
    <t>Плановые объем на 2021 год</t>
  </si>
  <si>
    <t>Стоматология (УЕТ)</t>
  </si>
  <si>
    <t>Неотложная мед.помощь по стоматологии (УЕТ)</t>
  </si>
  <si>
    <t xml:space="preserve">Государственное бюджетное учреждение здравоохранения 
"Районная больница с.Варна" </t>
  </si>
  <si>
    <t>Государственное бюджетное учреждение здравоохранения 
"Районная больница с.Фершампенуаз"</t>
  </si>
  <si>
    <t xml:space="preserve">Государственное бюджетное  учреждение здравоохранения 
"Районная больница с.Чесма" </t>
  </si>
  <si>
    <t>Посещения в неотложной форме</t>
  </si>
  <si>
    <t xml:space="preserve">Государственное бюджетное учреждение здравоохранения 
"Районная больница г.Аша" </t>
  </si>
  <si>
    <t>Государственное бюджетное учреждение здравоохранения 
"Областная стоматологическая поликлиника"</t>
  </si>
  <si>
    <t>Компьютерная томография, исследования</t>
  </si>
  <si>
    <t>Магнитно-резонансная томография, исследования</t>
  </si>
  <si>
    <t>Патологоанатомические исследования биопсийного (операционного) материала</t>
  </si>
  <si>
    <t>Молекулярно-генетические исследования</t>
  </si>
  <si>
    <t>с контрастированием</t>
  </si>
  <si>
    <t>без  контрастирования</t>
  </si>
  <si>
    <t>Магнитно-резонансная томография сверх Базовой программы ОМС, исследования</t>
  </si>
  <si>
    <t>ВМП (Балонная вазодилатация с установкой стентов в сосуды)</t>
  </si>
  <si>
    <t>Итого по всем МО:</t>
  </si>
  <si>
    <t>Медицинская помощь на оказание дополнительных объемов амбулаторно-поликлинической помощи по решению врачебной комиссии (оказание медицинской помощи по восстановлению структуры и функции жевательного аппарата (зубопротезирование)) сверх базовой программы ОМС, обращения</t>
  </si>
  <si>
    <t>Плановая коронарография сверх базовой программы ОМС в круглосуточном стационаре</t>
  </si>
  <si>
    <t>прижизненные патологоанатомические исследования ОБМ  2 категории сложности</t>
  </si>
  <si>
    <t xml:space="preserve">прижизненные патологоанатомические исследования ОБМ 3 категории сложности </t>
  </si>
  <si>
    <t>прижизненные патологоанатомические исследования ОБМ 4 категории сложности</t>
  </si>
  <si>
    <t>прижизненные патологоанатомические исследования ОБМ 5 категории сложности</t>
  </si>
  <si>
    <t>Кроме того,</t>
  </si>
  <si>
    <t>Оказание ВИЧ-инфицированным больным стационарной медицинской помощи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</si>
</sst>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_(&quot;$&quot;* #,##0.00_);_(&quot;$&quot;* \(#,##0.00\);_(&quot;$&quot;* &quot;-&quot;??_);_(@_)"/>
    <numFmt numFmtId="166" formatCode="[$-419]General"/>
    <numFmt numFmtId="167" formatCode="_-* #,##0\ _₽_-;\-* #,##0\ _₽_-;_-* &quot;-&quot;??\ _₽_-;_-@_-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ahoma"/>
      <family val="2"/>
      <charset val="204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Arial2"/>
      <charset val="204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"/>
      <color theme="1"/>
      <name val="Calibri"/>
      <family val="2"/>
      <charset val="204"/>
      <scheme val="minor"/>
    </font>
    <font>
      <sz val="1"/>
      <color theme="3"/>
      <name val="Calibri"/>
      <family val="2"/>
      <charset val="204"/>
      <scheme val="minor"/>
    </font>
    <font>
      <sz val="1"/>
      <name val="Calibri"/>
      <family val="2"/>
      <charset val="204"/>
      <scheme val="minor"/>
    </font>
    <font>
      <sz val="11"/>
      <color indexed="8"/>
      <name val="Harrington"/>
      <family val="5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theme="1" tint="0.499984740745262"/>
      </left>
      <right/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153">
    <xf numFmtId="0" fontId="0" fillId="0" borderId="0"/>
    <xf numFmtId="0" fontId="4" fillId="0" borderId="0"/>
    <xf numFmtId="0" fontId="15" fillId="0" borderId="7">
      <alignment horizontal="right" vertical="center"/>
    </xf>
    <xf numFmtId="0" fontId="15" fillId="2" borderId="7">
      <alignment horizontal="left" vertical="center"/>
    </xf>
    <xf numFmtId="0" fontId="15" fillId="2" borderId="7">
      <alignment horizontal="center" vertical="center"/>
    </xf>
    <xf numFmtId="0" fontId="16" fillId="0" borderId="0"/>
    <xf numFmtId="0" fontId="17" fillId="0" borderId="0"/>
    <xf numFmtId="0" fontId="4" fillId="0" borderId="0"/>
    <xf numFmtId="0" fontId="20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166" fontId="40" fillId="0" borderId="0"/>
    <xf numFmtId="0" fontId="41" fillId="0" borderId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20" borderId="0" applyNumberFormat="0" applyBorder="0" applyAlignment="0" applyProtection="0"/>
    <xf numFmtId="0" fontId="25" fillId="8" borderId="11" applyNumberFormat="0" applyAlignment="0" applyProtection="0"/>
    <xf numFmtId="0" fontId="26" fillId="21" borderId="12" applyNumberFormat="0" applyAlignment="0" applyProtection="0"/>
    <xf numFmtId="0" fontId="27" fillId="21" borderId="11" applyNumberFormat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6" applyNumberFormat="0" applyFill="0" applyAlignment="0" applyProtection="0"/>
    <xf numFmtId="0" fontId="32" fillId="22" borderId="17" applyNumberFormat="0" applyAlignment="0" applyProtection="0"/>
    <xf numFmtId="0" fontId="33" fillId="0" borderId="0" applyNumberFormat="0" applyFill="0" applyBorder="0" applyAlignment="0" applyProtection="0"/>
    <xf numFmtId="0" fontId="34" fillId="23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23" fillId="0" borderId="0"/>
    <xf numFmtId="0" fontId="17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21" fillId="24" borderId="18" applyNumberFormat="0" applyAlignment="0" applyProtection="0"/>
    <xf numFmtId="9" fontId="20" fillId="0" borderId="0" applyFont="0" applyFill="0" applyBorder="0" applyAlignment="0" applyProtection="0"/>
    <xf numFmtId="0" fontId="37" fillId="0" borderId="19" applyNumberFormat="0" applyFill="0" applyAlignment="0" applyProtection="0"/>
    <xf numFmtId="0" fontId="38" fillId="0" borderId="0" applyNumberFormat="0" applyFill="0" applyBorder="0" applyAlignment="0" applyProtection="0"/>
    <xf numFmtId="0" fontId="39" fillId="5" borderId="0" applyNumberFormat="0" applyBorder="0" applyAlignment="0" applyProtection="0"/>
    <xf numFmtId="0" fontId="3" fillId="26" borderId="0" applyNumberFormat="0" applyBorder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4" fillId="27" borderId="0" applyNumberFormat="0" applyBorder="0" applyAlignment="0" applyProtection="0"/>
    <xf numFmtId="0" fontId="43" fillId="26" borderId="0" applyNumberFormat="0" applyBorder="0" applyAlignment="0" applyProtection="0"/>
    <xf numFmtId="0" fontId="44" fillId="27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7" fillId="0" borderId="0"/>
    <xf numFmtId="0" fontId="1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4" fillId="0" borderId="0"/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ont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44" fillId="0" borderId="0" applyNumberFormat="0" applyBorder="0" applyAlignment="0" applyProtection="0"/>
    <xf numFmtId="0" fontId="17" fillId="0" borderId="0"/>
    <xf numFmtId="0" fontId="17" fillId="0" borderId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17" fillId="0" borderId="0"/>
    <xf numFmtId="0" fontId="17" fillId="0" borderId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17" fillId="0" borderId="0" applyNumberFormat="0" applyFont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7" fillId="0" borderId="0"/>
    <xf numFmtId="0" fontId="45" fillId="27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4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27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3" fillId="26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3" fillId="26" borderId="0" applyNumberFormat="0" applyBorder="0" applyAlignment="0" applyProtection="0"/>
    <xf numFmtId="0" fontId="45" fillId="27" borderId="0" applyNumberFormat="0" applyBorder="0" applyAlignment="0" applyProtection="0"/>
    <xf numFmtId="0" fontId="43" fillId="26" borderId="0" applyNumberFormat="0" applyBorder="0" applyAlignment="0" applyProtection="0"/>
    <xf numFmtId="0" fontId="45" fillId="27" borderId="0" applyNumberFormat="0" applyBorder="0" applyAlignment="0" applyProtection="0"/>
    <xf numFmtId="0" fontId="43" fillId="26" borderId="0" applyNumberFormat="0" applyBorder="0" applyAlignment="0" applyProtection="0"/>
    <xf numFmtId="0" fontId="45" fillId="27" borderId="0" applyNumberFormat="0" applyBorder="0" applyAlignment="0" applyProtection="0"/>
    <xf numFmtId="0" fontId="43" fillId="26" borderId="0" applyNumberFormat="0" applyBorder="0" applyAlignment="0" applyProtection="0"/>
    <xf numFmtId="0" fontId="45" fillId="27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3" fillId="26" borderId="0" applyNumberFormat="0" applyBorder="0" applyAlignment="0" applyProtection="0"/>
    <xf numFmtId="0" fontId="45" fillId="27" borderId="0" applyNumberFormat="0" applyBorder="0" applyAlignment="0" applyProtection="0"/>
    <xf numFmtId="0" fontId="43" fillId="26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17" fillId="0" borderId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Alignment="0" applyProtection="0"/>
    <xf numFmtId="0" fontId="45" fillId="0" borderId="0" applyNumberFormat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/>
    <xf numFmtId="0" fontId="21" fillId="0" borderId="0"/>
    <xf numFmtId="0" fontId="45" fillId="0" borderId="0"/>
    <xf numFmtId="0" fontId="21" fillId="0" borderId="0"/>
    <xf numFmtId="0" fontId="45" fillId="0" borderId="0"/>
    <xf numFmtId="0" fontId="21" fillId="0" borderId="0"/>
    <xf numFmtId="0" fontId="45" fillId="0" borderId="0"/>
    <xf numFmtId="0" fontId="21" fillId="0" borderId="0"/>
    <xf numFmtId="0" fontId="45" fillId="0" borderId="0"/>
    <xf numFmtId="0" fontId="21" fillId="0" borderId="0"/>
    <xf numFmtId="0" fontId="45" fillId="0" borderId="0"/>
    <xf numFmtId="0" fontId="21" fillId="0" borderId="0"/>
    <xf numFmtId="0" fontId="45" fillId="0" borderId="0"/>
    <xf numFmtId="0" fontId="21" fillId="0" borderId="0"/>
    <xf numFmtId="0" fontId="45" fillId="0" borderId="0"/>
    <xf numFmtId="0" fontId="21" fillId="0" borderId="0"/>
    <xf numFmtId="0" fontId="45" fillId="0" borderId="0"/>
    <xf numFmtId="0" fontId="21" fillId="0" borderId="0"/>
    <xf numFmtId="0" fontId="45" fillId="0" borderId="0"/>
    <xf numFmtId="0" fontId="21" fillId="0" borderId="0"/>
    <xf numFmtId="0" fontId="45" fillId="0" borderId="0"/>
    <xf numFmtId="0" fontId="21" fillId="0" borderId="0"/>
    <xf numFmtId="0" fontId="45" fillId="0" borderId="0"/>
    <xf numFmtId="0" fontId="21" fillId="0" borderId="0"/>
    <xf numFmtId="0" fontId="45" fillId="0" borderId="0"/>
    <xf numFmtId="0" fontId="21" fillId="0" borderId="0"/>
    <xf numFmtId="0" fontId="45" fillId="0" borderId="0"/>
    <xf numFmtId="0" fontId="21" fillId="0" borderId="0"/>
    <xf numFmtId="0" fontId="45" fillId="0" borderId="0"/>
    <xf numFmtId="0" fontId="21" fillId="0" borderId="0"/>
    <xf numFmtId="0" fontId="17" fillId="0" borderId="0"/>
    <xf numFmtId="0" fontId="21" fillId="0" borderId="0"/>
    <xf numFmtId="0" fontId="46" fillId="0" borderId="0"/>
    <xf numFmtId="0" fontId="46" fillId="0" borderId="0"/>
    <xf numFmtId="0" fontId="3" fillId="0" borderId="0"/>
    <xf numFmtId="0" fontId="45" fillId="0" borderId="0"/>
    <xf numFmtId="0" fontId="21" fillId="0" borderId="0"/>
    <xf numFmtId="0" fontId="45" fillId="0" borderId="0"/>
    <xf numFmtId="0" fontId="21" fillId="0" borderId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/>
    <xf numFmtId="0" fontId="21" fillId="0" borderId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/>
    <xf numFmtId="0" fontId="21" fillId="0" borderId="0"/>
    <xf numFmtId="0" fontId="45" fillId="27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/>
    <xf numFmtId="0" fontId="21" fillId="0" borderId="0"/>
    <xf numFmtId="0" fontId="45" fillId="0" borderId="0"/>
    <xf numFmtId="0" fontId="21" fillId="0" borderId="0"/>
    <xf numFmtId="0" fontId="17" fillId="0" borderId="0"/>
    <xf numFmtId="0" fontId="45" fillId="0" borderId="0"/>
    <xf numFmtId="0" fontId="21" fillId="0" borderId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27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6" fillId="0" borderId="0" applyNumberFormat="0" applyFont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Fill="0" applyAlignment="0" applyProtection="0"/>
    <xf numFmtId="0" fontId="45" fillId="0" borderId="0" applyNumberFormat="0" applyFill="0" applyAlignment="0" applyProtection="0"/>
    <xf numFmtId="0" fontId="45" fillId="0" borderId="0" applyNumberFormat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45" fillId="0" borderId="0" applyNumberFormat="0" applyBorder="0" applyAlignment="0" applyProtection="0"/>
    <xf numFmtId="0" fontId="2" fillId="0" borderId="0"/>
    <xf numFmtId="164" fontId="42" fillId="0" borderId="0" applyFont="0" applyFill="0" applyBorder="0" applyAlignment="0" applyProtection="0"/>
    <xf numFmtId="0" fontId="17" fillId="0" borderId="0"/>
    <xf numFmtId="164" fontId="42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0" fontId="17" fillId="0" borderId="0"/>
    <xf numFmtId="0" fontId="20" fillId="0" borderId="0"/>
  </cellStyleXfs>
  <cellXfs count="368">
    <xf numFmtId="0" fontId="0" fillId="0" borderId="0" xfId="0"/>
    <xf numFmtId="0" fontId="6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6" fillId="0" borderId="0" xfId="0" applyFont="1" applyFill="1"/>
    <xf numFmtId="0" fontId="9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vertical="center" wrapText="1"/>
    </xf>
    <xf numFmtId="3" fontId="6" fillId="0" borderId="0" xfId="0" applyNumberFormat="1" applyFont="1" applyFill="1" applyAlignment="1">
      <alignment horizontal="center" vertical="center"/>
    </xf>
    <xf numFmtId="0" fontId="6" fillId="0" borderId="2" xfId="1" quotePrefix="1" applyFont="1" applyFill="1" applyBorder="1" applyAlignment="1">
      <alignment vertical="center"/>
    </xf>
    <xf numFmtId="0" fontId="6" fillId="0" borderId="2" xfId="1" applyFont="1" applyFill="1" applyBorder="1" applyAlignment="1">
      <alignment vertical="center" wrapText="1"/>
    </xf>
    <xf numFmtId="3" fontId="6" fillId="0" borderId="0" xfId="1" applyNumberFormat="1" applyFont="1" applyFill="1" applyAlignment="1">
      <alignment vertical="center"/>
    </xf>
    <xf numFmtId="0" fontId="6" fillId="0" borderId="2" xfId="1" quotePrefix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wrapText="1"/>
    </xf>
    <xf numFmtId="3" fontId="7" fillId="0" borderId="0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 vertical="center"/>
    </xf>
    <xf numFmtId="0" fontId="6" fillId="0" borderId="2" xfId="1" quotePrefix="1" applyFont="1" applyFill="1" applyBorder="1" applyAlignment="1">
      <alignment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6" fillId="0" borderId="2" xfId="1" quotePrefix="1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/>
    <xf numFmtId="0" fontId="6" fillId="0" borderId="2" xfId="0" quotePrefix="1" applyFont="1" applyFill="1" applyBorder="1" applyAlignment="1">
      <alignment vertical="center" wrapText="1"/>
    </xf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quotePrefix="1" applyFont="1" applyFill="1" applyBorder="1" applyAlignment="1">
      <alignment horizontal="center" vertical="center" wrapText="1"/>
    </xf>
    <xf numFmtId="0" fontId="6" fillId="0" borderId="2" xfId="0" quotePrefix="1" applyFont="1" applyFill="1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9" fillId="0" borderId="2" xfId="0" quotePrefix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0" xfId="0" applyFont="1" applyFill="1" applyBorder="1" applyAlignment="1">
      <alignment horizontal="left"/>
    </xf>
    <xf numFmtId="0" fontId="0" fillId="0" borderId="0" xfId="0" applyFont="1"/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Font="1" applyFill="1" applyBorder="1" applyAlignment="1">
      <alignment horizontal="left"/>
    </xf>
    <xf numFmtId="0" fontId="47" fillId="0" borderId="0" xfId="0" applyFont="1"/>
    <xf numFmtId="0" fontId="6" fillId="0" borderId="5" xfId="5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center" vertical="center"/>
    </xf>
    <xf numFmtId="3" fontId="6" fillId="0" borderId="2" xfId="5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7" fillId="0" borderId="2" xfId="0" applyFont="1" applyBorder="1" applyAlignment="1">
      <alignment vertical="center"/>
    </xf>
    <xf numFmtId="0" fontId="48" fillId="28" borderId="2" xfId="0" applyFont="1" applyFill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0" fontId="7" fillId="25" borderId="2" xfId="0" applyFont="1" applyFill="1" applyBorder="1" applyAlignment="1">
      <alignment horizontal="center" vertical="center" wrapText="1"/>
    </xf>
    <xf numFmtId="0" fontId="6" fillId="25" borderId="2" xfId="0" quotePrefix="1" applyFont="1" applyFill="1" applyBorder="1" applyAlignment="1">
      <alignment horizontal="center" vertical="center" wrapText="1"/>
    </xf>
    <xf numFmtId="0" fontId="48" fillId="25" borderId="2" xfId="0" applyFont="1" applyFill="1" applyBorder="1" applyAlignment="1">
      <alignment horizontal="left" vertical="justify" wrapText="1"/>
    </xf>
    <xf numFmtId="1" fontId="7" fillId="25" borderId="2" xfId="0" applyNumberFormat="1" applyFont="1" applyFill="1" applyBorder="1" applyAlignment="1">
      <alignment horizontal="center" vertical="center" wrapText="1"/>
    </xf>
    <xf numFmtId="0" fontId="7" fillId="25" borderId="2" xfId="0" quotePrefix="1" applyFont="1" applyFill="1" applyBorder="1" applyAlignment="1">
      <alignment horizontal="left" vertical="center" wrapText="1"/>
    </xf>
    <xf numFmtId="0" fontId="7" fillId="25" borderId="2" xfId="0" applyFont="1" applyFill="1" applyBorder="1" applyAlignment="1">
      <alignment horizontal="center" vertical="center"/>
    </xf>
    <xf numFmtId="0" fontId="47" fillId="25" borderId="2" xfId="0" applyFont="1" applyFill="1" applyBorder="1" applyAlignment="1">
      <alignment horizontal="center" vertical="center"/>
    </xf>
    <xf numFmtId="0" fontId="47" fillId="25" borderId="0" xfId="0" applyFont="1" applyFill="1"/>
    <xf numFmtId="0" fontId="7" fillId="25" borderId="2" xfId="0" applyFont="1" applyFill="1" applyBorder="1" applyAlignment="1">
      <alignment horizontal="left" wrapText="1"/>
    </xf>
    <xf numFmtId="3" fontId="6" fillId="25" borderId="2" xfId="0" applyNumberFormat="1" applyFont="1" applyFill="1" applyBorder="1" applyAlignment="1">
      <alignment horizontal="center" vertical="center"/>
    </xf>
    <xf numFmtId="3" fontId="7" fillId="25" borderId="2" xfId="0" applyNumberFormat="1" applyFont="1" applyFill="1" applyBorder="1" applyAlignment="1">
      <alignment horizontal="center" vertical="center" wrapText="1"/>
    </xf>
    <xf numFmtId="0" fontId="6" fillId="25" borderId="2" xfId="0" applyFont="1" applyFill="1" applyBorder="1" applyAlignment="1">
      <alignment horizontal="left" vertical="center" wrapText="1"/>
    </xf>
    <xf numFmtId="3" fontId="6" fillId="25" borderId="2" xfId="0" applyNumberFormat="1" applyFont="1" applyFill="1" applyBorder="1" applyAlignment="1">
      <alignment horizontal="center" vertical="center" wrapText="1"/>
    </xf>
    <xf numFmtId="0" fontId="47" fillId="0" borderId="2" xfId="0" applyFont="1" applyBorder="1"/>
    <xf numFmtId="3" fontId="47" fillId="0" borderId="2" xfId="0" applyNumberFormat="1" applyFont="1" applyBorder="1" applyAlignment="1">
      <alignment horizontal="center"/>
    </xf>
    <xf numFmtId="0" fontId="48" fillId="0" borderId="2" xfId="0" applyFont="1" applyBorder="1" applyAlignment="1">
      <alignment horizontal="center" vertical="center" wrapText="1"/>
    </xf>
    <xf numFmtId="0" fontId="48" fillId="28" borderId="2" xfId="0" applyFont="1" applyFill="1" applyBorder="1" applyAlignment="1">
      <alignment vertical="center" wrapText="1"/>
    </xf>
    <xf numFmtId="3" fontId="48" fillId="28" borderId="2" xfId="0" applyNumberFormat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6" fillId="0" borderId="22" xfId="1" quotePrefix="1" applyFont="1" applyFill="1" applyBorder="1" applyAlignment="1">
      <alignment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8" fillId="28" borderId="2" xfId="0" applyFont="1" applyFill="1" applyBorder="1" applyAlignment="1">
      <alignment vertical="center" wrapText="1"/>
    </xf>
    <xf numFmtId="0" fontId="48" fillId="0" borderId="2" xfId="0" applyFont="1" applyBorder="1" applyAlignment="1">
      <alignment horizontal="center" vertical="center" wrapText="1"/>
    </xf>
    <xf numFmtId="0" fontId="48" fillId="28" borderId="2" xfId="0" applyFont="1" applyFill="1" applyBorder="1" applyAlignment="1">
      <alignment horizontal="center" vertical="center" wrapText="1"/>
    </xf>
    <xf numFmtId="0" fontId="7" fillId="25" borderId="22" xfId="0" applyFont="1" applyFill="1" applyBorder="1" applyAlignment="1">
      <alignment horizontal="left" wrapText="1"/>
    </xf>
    <xf numFmtId="0" fontId="6" fillId="25" borderId="22" xfId="0" quotePrefix="1" applyFont="1" applyFill="1" applyBorder="1" applyAlignment="1">
      <alignment horizontal="center" vertical="center" wrapText="1"/>
    </xf>
    <xf numFmtId="0" fontId="7" fillId="25" borderId="22" xfId="0" quotePrefix="1" applyFont="1" applyFill="1" applyBorder="1" applyAlignment="1">
      <alignment horizontal="left" vertical="center" wrapText="1"/>
    </xf>
    <xf numFmtId="0" fontId="7" fillId="25" borderId="22" xfId="0" applyFont="1" applyFill="1" applyBorder="1" applyAlignment="1">
      <alignment horizontal="center" vertical="center"/>
    </xf>
    <xf numFmtId="0" fontId="7" fillId="25" borderId="22" xfId="0" applyFont="1" applyFill="1" applyBorder="1" applyAlignment="1">
      <alignment horizontal="center" vertical="center" wrapText="1"/>
    </xf>
    <xf numFmtId="0" fontId="48" fillId="25" borderId="22" xfId="0" applyFont="1" applyFill="1" applyBorder="1" applyAlignment="1">
      <alignment horizontal="left" vertical="justify" wrapText="1"/>
    </xf>
    <xf numFmtId="0" fontId="48" fillId="0" borderId="22" xfId="0" applyFont="1" applyBorder="1" applyAlignment="1">
      <alignment horizontal="center" vertical="center" wrapText="1"/>
    </xf>
    <xf numFmtId="3" fontId="6" fillId="25" borderId="22" xfId="0" applyNumberFormat="1" applyFont="1" applyFill="1" applyBorder="1" applyAlignment="1">
      <alignment horizontal="center" vertical="center" wrapText="1"/>
    </xf>
    <xf numFmtId="0" fontId="7" fillId="25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25" borderId="0" xfId="0" applyFont="1" applyFill="1" applyAlignment="1">
      <alignment horizontal="center" vertical="center" wrapText="1"/>
    </xf>
    <xf numFmtId="0" fontId="7" fillId="25" borderId="0" xfId="0" applyFont="1" applyFill="1" applyAlignment="1">
      <alignment vertical="center" wrapText="1"/>
    </xf>
    <xf numFmtId="0" fontId="7" fillId="0" borderId="0" xfId="0" applyFont="1" applyFill="1"/>
    <xf numFmtId="0" fontId="7" fillId="0" borderId="22" xfId="0" applyFont="1" applyFill="1" applyBorder="1"/>
    <xf numFmtId="0" fontId="7" fillId="0" borderId="22" xfId="0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7" fillId="25" borderId="0" xfId="0" applyFont="1" applyFill="1"/>
    <xf numFmtId="0" fontId="7" fillId="25" borderId="0" xfId="61" applyFont="1" applyFill="1" applyBorder="1" applyAlignment="1">
      <alignment horizontal="center" vertical="center" wrapText="1"/>
    </xf>
    <xf numFmtId="0" fontId="7" fillId="25" borderId="2" xfId="61" applyFont="1" applyFill="1" applyBorder="1" applyAlignment="1">
      <alignment horizontal="center" vertical="center" wrapText="1"/>
    </xf>
    <xf numFmtId="0" fontId="7" fillId="25" borderId="2" xfId="61" applyFont="1" applyFill="1" applyBorder="1" applyAlignment="1">
      <alignment horizontal="center" vertical="center"/>
    </xf>
    <xf numFmtId="0" fontId="7" fillId="25" borderId="22" xfId="61" applyFont="1" applyFill="1" applyBorder="1" applyAlignment="1">
      <alignment horizontal="center" vertical="center"/>
    </xf>
    <xf numFmtId="0" fontId="7" fillId="25" borderId="0" xfId="61" applyFont="1" applyFill="1" applyBorder="1" applyAlignment="1">
      <alignment horizontal="center" vertical="center"/>
    </xf>
    <xf numFmtId="0" fontId="7" fillId="25" borderId="2" xfId="61" applyFont="1" applyFill="1" applyBorder="1" applyAlignment="1">
      <alignment vertical="center"/>
    </xf>
    <xf numFmtId="0" fontId="7" fillId="25" borderId="2" xfId="61" applyFont="1" applyFill="1" applyBorder="1" applyAlignment="1">
      <alignment vertical="center" wrapText="1"/>
    </xf>
    <xf numFmtId="3" fontId="7" fillId="25" borderId="2" xfId="61" applyNumberFormat="1" applyFont="1" applyFill="1" applyBorder="1" applyAlignment="1">
      <alignment horizontal="right" vertical="center"/>
    </xf>
    <xf numFmtId="0" fontId="7" fillId="25" borderId="22" xfId="61" applyFont="1" applyFill="1" applyBorder="1" applyAlignment="1">
      <alignment horizontal="right" vertical="center"/>
    </xf>
    <xf numFmtId="3" fontId="7" fillId="25" borderId="22" xfId="61" applyNumberFormat="1" applyFont="1" applyFill="1" applyBorder="1" applyAlignment="1">
      <alignment horizontal="right" vertical="center"/>
    </xf>
    <xf numFmtId="3" fontId="7" fillId="25" borderId="0" xfId="61" applyNumberFormat="1" applyFont="1" applyFill="1" applyBorder="1" applyAlignment="1">
      <alignment horizontal="center" vertical="center"/>
    </xf>
    <xf numFmtId="3" fontId="7" fillId="25" borderId="0" xfId="61" applyNumberFormat="1" applyFont="1" applyFill="1" applyBorder="1" applyAlignment="1">
      <alignment horizontal="center" vertical="center" wrapText="1"/>
    </xf>
    <xf numFmtId="0" fontId="7" fillId="25" borderId="22" xfId="61" applyFont="1" applyFill="1" applyBorder="1" applyAlignment="1">
      <alignment vertical="center"/>
    </xf>
    <xf numFmtId="0" fontId="9" fillId="25" borderId="22" xfId="3150" applyFont="1" applyFill="1" applyBorder="1" applyAlignment="1" applyProtection="1">
      <alignment horizontal="left" vertical="center" wrapText="1"/>
    </xf>
    <xf numFmtId="0" fontId="7" fillId="25" borderId="22" xfId="0" applyFont="1" applyFill="1" applyBorder="1"/>
    <xf numFmtId="0" fontId="6" fillId="25" borderId="22" xfId="3151" applyFont="1" applyFill="1" applyBorder="1" applyAlignment="1" applyProtection="1">
      <alignment horizontal="left" vertical="center" wrapText="1"/>
    </xf>
    <xf numFmtId="0" fontId="7" fillId="25" borderId="22" xfId="0" applyFont="1" applyFill="1" applyBorder="1" applyAlignment="1">
      <alignment horizontal="right"/>
    </xf>
    <xf numFmtId="0" fontId="9" fillId="25" borderId="22" xfId="3151" applyFont="1" applyFill="1" applyBorder="1" applyAlignment="1" applyProtection="1">
      <alignment horizontal="left" vertical="center" wrapText="1"/>
    </xf>
    <xf numFmtId="3" fontId="8" fillId="25" borderId="22" xfId="61" applyNumberFormat="1" applyFont="1" applyFill="1" applyBorder="1" applyAlignment="1">
      <alignment horizontal="right" vertical="center"/>
    </xf>
    <xf numFmtId="0" fontId="8" fillId="25" borderId="22" xfId="61" applyFont="1" applyFill="1" applyBorder="1" applyAlignment="1">
      <alignment horizontal="right" vertical="center"/>
    </xf>
    <xf numFmtId="3" fontId="8" fillId="25" borderId="22" xfId="0" applyNumberFormat="1" applyFont="1" applyFill="1" applyBorder="1" applyAlignment="1">
      <alignment horizontal="right"/>
    </xf>
    <xf numFmtId="0" fontId="7" fillId="0" borderId="22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7" fillId="0" borderId="22" xfId="0" applyFont="1" applyFill="1" applyBorder="1" applyAlignment="1">
      <alignment horizontal="right" vertical="center"/>
    </xf>
    <xf numFmtId="0" fontId="6" fillId="0" borderId="22" xfId="0" applyFont="1" applyFill="1" applyBorder="1" applyAlignment="1">
      <alignment horizontal="right" vertical="center"/>
    </xf>
    <xf numFmtId="3" fontId="7" fillId="0" borderId="22" xfId="0" applyNumberFormat="1" applyFont="1" applyFill="1" applyBorder="1" applyAlignment="1">
      <alignment horizontal="right" vertical="center"/>
    </xf>
    <xf numFmtId="0" fontId="6" fillId="25" borderId="0" xfId="0" applyFont="1" applyFill="1"/>
    <xf numFmtId="0" fontId="6" fillId="25" borderId="0" xfId="0" applyFont="1" applyFill="1" applyAlignment="1">
      <alignment vertical="center"/>
    </xf>
    <xf numFmtId="0" fontId="7" fillId="25" borderId="1" xfId="0" applyNumberFormat="1" applyFont="1" applyFill="1" applyBorder="1" applyAlignment="1" applyProtection="1">
      <alignment horizontal="center" vertical="center" wrapText="1"/>
    </xf>
    <xf numFmtId="0" fontId="11" fillId="25" borderId="0" xfId="0" applyFont="1" applyFill="1" applyAlignment="1">
      <alignment vertical="center"/>
    </xf>
    <xf numFmtId="0" fontId="7" fillId="25" borderId="22" xfId="0" applyFont="1" applyFill="1" applyBorder="1" applyAlignment="1">
      <alignment horizontal="right" vertical="center"/>
    </xf>
    <xf numFmtId="0" fontId="6" fillId="25" borderId="22" xfId="0" applyFont="1" applyFill="1" applyBorder="1" applyAlignment="1">
      <alignment horizontal="right" vertical="center"/>
    </xf>
    <xf numFmtId="3" fontId="7" fillId="25" borderId="22" xfId="0" applyNumberFormat="1" applyFont="1" applyFill="1" applyBorder="1" applyAlignment="1">
      <alignment horizontal="right" vertical="center"/>
    </xf>
    <xf numFmtId="0" fontId="7" fillId="25" borderId="0" xfId="0" applyFont="1" applyFill="1" applyAlignment="1">
      <alignment vertical="center"/>
    </xf>
    <xf numFmtId="3" fontId="7" fillId="25" borderId="0" xfId="0" applyNumberFormat="1" applyFont="1" applyFill="1" applyAlignment="1">
      <alignment horizontal="center" vertical="center" wrapText="1"/>
    </xf>
    <xf numFmtId="0" fontId="7" fillId="25" borderId="0" xfId="0" applyFont="1" applyFill="1" applyAlignment="1">
      <alignment horizontal="left" vertical="center"/>
    </xf>
    <xf numFmtId="0" fontId="12" fillId="25" borderId="0" xfId="0" applyFont="1" applyFill="1" applyAlignment="1">
      <alignment horizontal="left" vertical="center"/>
    </xf>
    <xf numFmtId="0" fontId="12" fillId="25" borderId="0" xfId="0" applyFont="1" applyFill="1" applyAlignment="1">
      <alignment vertical="center" wrapText="1"/>
    </xf>
    <xf numFmtId="0" fontId="12" fillId="25" borderId="0" xfId="0" applyFont="1" applyFill="1" applyAlignment="1">
      <alignment vertical="center"/>
    </xf>
    <xf numFmtId="0" fontId="13" fillId="25" borderId="0" xfId="0" applyFont="1" applyFill="1" applyAlignment="1">
      <alignment vertical="center"/>
    </xf>
    <xf numFmtId="0" fontId="6" fillId="25" borderId="0" xfId="0" applyFont="1" applyFill="1" applyAlignment="1">
      <alignment horizontal="center" vertical="center" wrapText="1"/>
    </xf>
    <xf numFmtId="0" fontId="6" fillId="25" borderId="2" xfId="0" applyFont="1" applyFill="1" applyBorder="1" applyAlignment="1">
      <alignment vertical="center"/>
    </xf>
    <xf numFmtId="0" fontId="7" fillId="25" borderId="1" xfId="0" applyNumberFormat="1" applyFont="1" applyFill="1" applyBorder="1" applyAlignment="1" applyProtection="1">
      <alignment horizontal="left" vertical="center" wrapText="1"/>
    </xf>
    <xf numFmtId="3" fontId="7" fillId="25" borderId="2" xfId="0" applyNumberFormat="1" applyFont="1" applyFill="1" applyBorder="1" applyAlignment="1">
      <alignment horizontal="right" vertical="center"/>
    </xf>
    <xf numFmtId="3" fontId="6" fillId="25" borderId="2" xfId="0" applyNumberFormat="1" applyFont="1" applyFill="1" applyBorder="1" applyAlignment="1">
      <alignment horizontal="right" vertical="center"/>
    </xf>
    <xf numFmtId="3" fontId="6" fillId="25" borderId="2" xfId="0" applyNumberFormat="1" applyFont="1" applyFill="1" applyBorder="1" applyAlignment="1">
      <alignment horizontal="right" vertical="center" wrapText="1"/>
    </xf>
    <xf numFmtId="3" fontId="12" fillId="25" borderId="2" xfId="0" applyNumberFormat="1" applyFont="1" applyFill="1" applyBorder="1" applyAlignment="1">
      <alignment horizontal="right" vertical="center"/>
    </xf>
    <xf numFmtId="0" fontId="7" fillId="25" borderId="1" xfId="0" applyFont="1" applyFill="1" applyBorder="1" applyAlignment="1">
      <alignment vertical="center" wrapText="1"/>
    </xf>
    <xf numFmtId="3" fontId="11" fillId="25" borderId="2" xfId="0" applyNumberFormat="1" applyFont="1" applyFill="1" applyBorder="1" applyAlignment="1">
      <alignment horizontal="right" vertical="center"/>
    </xf>
    <xf numFmtId="0" fontId="7" fillId="25" borderId="1" xfId="1" quotePrefix="1" applyFont="1" applyFill="1" applyBorder="1" applyAlignment="1">
      <alignment vertical="center" wrapText="1"/>
    </xf>
    <xf numFmtId="3" fontId="7" fillId="25" borderId="22" xfId="0" applyNumberFormat="1" applyFont="1" applyFill="1" applyBorder="1" applyAlignment="1">
      <alignment horizontal="right" vertical="center" wrapText="1"/>
    </xf>
    <xf numFmtId="3" fontId="7" fillId="25" borderId="24" xfId="0" applyNumberFormat="1" applyFont="1" applyFill="1" applyBorder="1" applyAlignment="1">
      <alignment vertical="center" wrapText="1"/>
    </xf>
    <xf numFmtId="3" fontId="7" fillId="25" borderId="24" xfId="0" applyNumberFormat="1" applyFont="1" applyFill="1" applyBorder="1" applyAlignment="1">
      <alignment vertical="top" wrapText="1"/>
    </xf>
    <xf numFmtId="0" fontId="9" fillId="0" borderId="22" xfId="0" applyFont="1" applyFill="1" applyBorder="1" applyAlignment="1">
      <alignment vertical="center"/>
    </xf>
    <xf numFmtId="0" fontId="6" fillId="25" borderId="22" xfId="315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wrapText="1"/>
    </xf>
    <xf numFmtId="0" fontId="6" fillId="0" borderId="5" xfId="0" applyFont="1" applyFill="1" applyBorder="1" applyAlignment="1">
      <alignment wrapText="1"/>
    </xf>
    <xf numFmtId="0" fontId="6" fillId="0" borderId="2" xfId="3" applyNumberFormat="1" applyFont="1" applyFill="1" applyBorder="1" applyAlignment="1" applyProtection="1">
      <alignment horizontal="left" vertical="center" wrapText="1"/>
    </xf>
    <xf numFmtId="3" fontId="6" fillId="0" borderId="22" xfId="0" applyNumberFormat="1" applyFont="1" applyFill="1" applyBorder="1" applyAlignment="1">
      <alignment horizontal="right" vertical="center" wrapText="1"/>
    </xf>
    <xf numFmtId="3" fontId="6" fillId="0" borderId="22" xfId="2" applyNumberFormat="1" applyFont="1" applyFill="1" applyBorder="1" applyAlignment="1" applyProtection="1">
      <alignment horizontal="right" vertical="center"/>
    </xf>
    <xf numFmtId="3" fontId="6" fillId="0" borderId="22" xfId="2" applyNumberFormat="1" applyFont="1" applyFill="1" applyBorder="1" applyAlignment="1" applyProtection="1">
      <alignment horizontal="right" vertical="center" wrapText="1"/>
    </xf>
    <xf numFmtId="3" fontId="6" fillId="0" borderId="30" xfId="0" applyNumberFormat="1" applyFont="1" applyFill="1" applyBorder="1" applyAlignment="1">
      <alignment horizontal="right" vertical="center" wrapText="1"/>
    </xf>
    <xf numFmtId="3" fontId="6" fillId="0" borderId="31" xfId="0" applyNumberFormat="1" applyFont="1" applyFill="1" applyBorder="1" applyAlignment="1">
      <alignment horizontal="right" vertical="center" wrapText="1"/>
    </xf>
    <xf numFmtId="3" fontId="6" fillId="0" borderId="22" xfId="0" applyNumberFormat="1" applyFont="1" applyFill="1" applyBorder="1" applyAlignment="1">
      <alignment horizontal="right" vertical="center"/>
    </xf>
    <xf numFmtId="49" fontId="6" fillId="0" borderId="2" xfId="4" applyNumberFormat="1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>
      <alignment vertical="center" wrapText="1"/>
    </xf>
    <xf numFmtId="49" fontId="6" fillId="0" borderId="5" xfId="4" applyNumberFormat="1" applyFont="1" applyFill="1" applyBorder="1" applyAlignment="1" applyProtection="1">
      <alignment horizontal="center" vertical="center" wrapText="1"/>
    </xf>
    <xf numFmtId="49" fontId="6" fillId="0" borderId="6" xfId="4" applyNumberFormat="1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right" vertical="center"/>
    </xf>
    <xf numFmtId="3" fontId="6" fillId="0" borderId="2" xfId="0" applyNumberFormat="1" applyFont="1" applyFill="1" applyBorder="1" applyAlignment="1">
      <alignment horizontal="right" vertical="center"/>
    </xf>
    <xf numFmtId="3" fontId="9" fillId="0" borderId="22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6" fillId="0" borderId="2" xfId="3" applyNumberFormat="1" applyFont="1" applyFill="1" applyBorder="1" applyAlignment="1" applyProtection="1">
      <alignment horizontal="center" vertical="center" wrapText="1"/>
    </xf>
    <xf numFmtId="0" fontId="6" fillId="0" borderId="1" xfId="3" applyNumberFormat="1" applyFont="1" applyFill="1" applyBorder="1" applyAlignment="1" applyProtection="1">
      <alignment horizontal="left" vertical="center" wrapText="1"/>
    </xf>
    <xf numFmtId="3" fontId="6" fillId="0" borderId="2" xfId="3" applyNumberFormat="1" applyFont="1" applyFill="1" applyBorder="1" applyAlignment="1" applyProtection="1">
      <alignment horizontal="right" vertical="center" wrapText="1"/>
    </xf>
    <xf numFmtId="0" fontId="6" fillId="0" borderId="10" xfId="0" applyFont="1" applyFill="1" applyBorder="1" applyAlignment="1">
      <alignment horizontal="left"/>
    </xf>
    <xf numFmtId="0" fontId="7" fillId="0" borderId="0" xfId="5" applyFont="1" applyFill="1"/>
    <xf numFmtId="0" fontId="7" fillId="0" borderId="22" xfId="5" applyFont="1" applyFill="1" applyBorder="1"/>
    <xf numFmtId="0" fontId="6" fillId="0" borderId="2" xfId="5" applyFont="1" applyFill="1" applyBorder="1" applyAlignment="1">
      <alignment horizontal="center" vertical="center" wrapText="1"/>
    </xf>
    <xf numFmtId="0" fontId="6" fillId="0" borderId="1" xfId="5" quotePrefix="1" applyFont="1" applyFill="1" applyBorder="1" applyAlignment="1">
      <alignment horizontal="left" vertical="center" wrapText="1"/>
    </xf>
    <xf numFmtId="49" fontId="6" fillId="0" borderId="2" xfId="5" applyNumberFormat="1" applyFont="1" applyFill="1" applyBorder="1" applyAlignment="1" applyProtection="1">
      <alignment horizontal="left" vertical="center" wrapText="1"/>
    </xf>
    <xf numFmtId="0" fontId="6" fillId="0" borderId="2" xfId="5" applyFont="1" applyFill="1" applyBorder="1" applyAlignment="1">
      <alignment vertical="center" wrapText="1"/>
    </xf>
    <xf numFmtId="0" fontId="6" fillId="0" borderId="2" xfId="5" quotePrefix="1" applyFont="1" applyFill="1" applyBorder="1" applyAlignment="1">
      <alignment vertical="center" wrapText="1"/>
    </xf>
    <xf numFmtId="0" fontId="6" fillId="0" borderId="2" xfId="5" applyFont="1" applyFill="1" applyBorder="1" applyAlignment="1">
      <alignment horizontal="left" vertical="center" wrapText="1"/>
    </xf>
    <xf numFmtId="4" fontId="6" fillId="0" borderId="2" xfId="6" applyNumberFormat="1" applyFont="1" applyFill="1" applyBorder="1" applyAlignment="1" applyProtection="1">
      <alignment horizontal="center" vertical="center" wrapText="1"/>
    </xf>
    <xf numFmtId="1" fontId="6" fillId="0" borderId="2" xfId="6" applyNumberFormat="1" applyFont="1" applyFill="1" applyBorder="1" applyAlignment="1" applyProtection="1">
      <alignment horizontal="center" vertical="center" wrapText="1"/>
    </xf>
    <xf numFmtId="1" fontId="6" fillId="0" borderId="0" xfId="0" applyNumberFormat="1" applyFont="1" applyFill="1"/>
    <xf numFmtId="1" fontId="6" fillId="0" borderId="2" xfId="6" applyNumberFormat="1" applyFont="1" applyFill="1" applyBorder="1" applyAlignment="1" applyProtection="1">
      <alignment horizontal="left" vertical="center" wrapText="1"/>
    </xf>
    <xf numFmtId="0" fontId="6" fillId="0" borderId="2" xfId="6" applyFont="1" applyFill="1" applyBorder="1" applyAlignment="1" applyProtection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49" fillId="0" borderId="0" xfId="0" applyFont="1"/>
    <xf numFmtId="3" fontId="6" fillId="0" borderId="2" xfId="0" applyNumberFormat="1" applyFont="1" applyFill="1" applyBorder="1" applyAlignment="1">
      <alignment horizontal="right" vertical="center" wrapText="1"/>
    </xf>
    <xf numFmtId="3" fontId="6" fillId="0" borderId="22" xfId="0" applyNumberFormat="1" applyFont="1" applyFill="1" applyBorder="1" applyAlignment="1">
      <alignment horizontal="right"/>
    </xf>
    <xf numFmtId="0" fontId="6" fillId="0" borderId="0" xfId="1" applyFont="1" applyFill="1" applyBorder="1" applyAlignment="1">
      <alignment vertical="center" wrapText="1"/>
    </xf>
    <xf numFmtId="0" fontId="6" fillId="0" borderId="2" xfId="7" applyFont="1" applyFill="1" applyBorder="1" applyAlignment="1">
      <alignment horizontal="left" vertical="top" wrapText="1"/>
    </xf>
    <xf numFmtId="0" fontId="6" fillId="0" borderId="21" xfId="3" applyNumberFormat="1" applyFont="1" applyFill="1" applyBorder="1" applyAlignment="1" applyProtection="1">
      <alignment horizontal="left" vertical="center" wrapText="1"/>
    </xf>
    <xf numFmtId="0" fontId="6" fillId="0" borderId="1" xfId="1" quotePrefix="1" applyFont="1" applyFill="1" applyBorder="1" applyAlignment="1">
      <alignment horizontal="left" vertical="center" wrapText="1"/>
    </xf>
    <xf numFmtId="3" fontId="7" fillId="0" borderId="22" xfId="0" applyNumberFormat="1" applyFont="1" applyFill="1" applyBorder="1"/>
    <xf numFmtId="3" fontId="6" fillId="0" borderId="2" xfId="1" applyNumberFormat="1" applyFont="1" applyFill="1" applyBorder="1" applyAlignment="1">
      <alignment horizontal="right" vertical="center"/>
    </xf>
    <xf numFmtId="3" fontId="7" fillId="0" borderId="2" xfId="1" applyNumberFormat="1" applyFont="1" applyFill="1" applyBorder="1" applyAlignment="1">
      <alignment horizontal="right" vertical="center"/>
    </xf>
    <xf numFmtId="0" fontId="49" fillId="0" borderId="0" xfId="0" applyFont="1" applyFill="1"/>
    <xf numFmtId="49" fontId="6" fillId="0" borderId="2" xfId="6" applyNumberFormat="1" applyFont="1" applyFill="1" applyBorder="1" applyAlignment="1" applyProtection="1">
      <alignment horizontal="center" vertical="center" wrapText="1"/>
    </xf>
    <xf numFmtId="0" fontId="49" fillId="0" borderId="22" xfId="0" applyFont="1" applyFill="1" applyBorder="1"/>
    <xf numFmtId="0" fontId="6" fillId="0" borderId="22" xfId="0" applyFont="1" applyFill="1" applyBorder="1" applyAlignment="1">
      <alignment horizontal="right"/>
    </xf>
    <xf numFmtId="3" fontId="6" fillId="0" borderId="22" xfId="0" applyNumberFormat="1" applyFont="1" applyFill="1" applyBorder="1"/>
    <xf numFmtId="49" fontId="48" fillId="0" borderId="22" xfId="0" applyNumberFormat="1" applyFont="1" applyFill="1" applyBorder="1" applyAlignment="1" applyProtection="1">
      <alignment horizontal="center" vertical="center" wrapText="1"/>
    </xf>
    <xf numFmtId="3" fontId="7" fillId="0" borderId="22" xfId="0" applyNumberFormat="1" applyFont="1" applyBorder="1" applyAlignment="1">
      <alignment horizontal="right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3" fontId="7" fillId="0" borderId="0" xfId="1" applyNumberFormat="1" applyFont="1" applyFill="1" applyAlignment="1">
      <alignment vertical="center"/>
    </xf>
    <xf numFmtId="3" fontId="6" fillId="0" borderId="22" xfId="1" applyNumberFormat="1" applyFont="1" applyFill="1" applyBorder="1" applyAlignment="1">
      <alignment horizontal="right" vertical="center"/>
    </xf>
    <xf numFmtId="0" fontId="6" fillId="0" borderId="22" xfId="1" applyFont="1" applyFill="1" applyBorder="1" applyAlignment="1">
      <alignment horizontal="center" vertical="center"/>
    </xf>
    <xf numFmtId="0" fontId="6" fillId="0" borderId="22" xfId="1" quotePrefix="1" applyFont="1" applyFill="1" applyBorder="1" applyAlignment="1">
      <alignment vertical="center"/>
    </xf>
    <xf numFmtId="3" fontId="7" fillId="0" borderId="22" xfId="1" applyNumberFormat="1" applyFont="1" applyFill="1" applyBorder="1" applyAlignment="1">
      <alignment horizontal="right" vertical="center"/>
    </xf>
    <xf numFmtId="0" fontId="7" fillId="0" borderId="22" xfId="0" applyFont="1" applyBorder="1"/>
    <xf numFmtId="0" fontId="7" fillId="0" borderId="0" xfId="1" applyFont="1" applyFill="1"/>
    <xf numFmtId="0" fontId="6" fillId="0" borderId="2" xfId="1" quotePrefix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center" vertical="center"/>
    </xf>
    <xf numFmtId="0" fontId="8" fillId="0" borderId="0" xfId="1" applyFont="1" applyFill="1"/>
    <xf numFmtId="0" fontId="7" fillId="0" borderId="22" xfId="1" applyFont="1" applyFill="1" applyBorder="1"/>
    <xf numFmtId="3" fontId="7" fillId="0" borderId="22" xfId="1" applyNumberFormat="1" applyFont="1" applyFill="1" applyBorder="1"/>
    <xf numFmtId="0" fontId="0" fillId="0" borderId="0" xfId="0" applyFont="1" applyFill="1"/>
    <xf numFmtId="0" fontId="6" fillId="0" borderId="0" xfId="1" quotePrefix="1" applyFont="1" applyFill="1" applyBorder="1" applyAlignment="1">
      <alignment vertical="center" wrapText="1"/>
    </xf>
    <xf numFmtId="0" fontId="6" fillId="0" borderId="0" xfId="1" applyFont="1" applyFill="1" applyAlignment="1">
      <alignment horizontal="center" vertical="center"/>
    </xf>
    <xf numFmtId="0" fontId="6" fillId="0" borderId="2" xfId="1" applyFont="1" applyFill="1" applyBorder="1" applyAlignment="1">
      <alignment horizontal="right" vertical="center"/>
    </xf>
    <xf numFmtId="0" fontId="6" fillId="0" borderId="22" xfId="1" applyFont="1" applyFill="1" applyBorder="1" applyAlignment="1">
      <alignment horizontal="right" vertical="center"/>
    </xf>
    <xf numFmtId="0" fontId="7" fillId="0" borderId="0" xfId="1" applyFont="1"/>
    <xf numFmtId="0" fontId="7" fillId="0" borderId="10" xfId="1" applyFont="1" applyFill="1" applyBorder="1" applyAlignment="1">
      <alignment wrapText="1"/>
    </xf>
    <xf numFmtId="0" fontId="7" fillId="0" borderId="22" xfId="1" applyFont="1" applyFill="1" applyBorder="1" applyAlignment="1">
      <alignment horizontal="center" vertical="center"/>
    </xf>
    <xf numFmtId="0" fontId="6" fillId="0" borderId="22" xfId="1" quotePrefix="1" applyFont="1" applyFill="1" applyBorder="1"/>
    <xf numFmtId="0" fontId="7" fillId="0" borderId="0" xfId="1" applyFont="1" applyFill="1" applyBorder="1"/>
    <xf numFmtId="0" fontId="7" fillId="0" borderId="22" xfId="1" applyFont="1" applyFill="1" applyBorder="1" applyAlignment="1">
      <alignment vertical="center"/>
    </xf>
    <xf numFmtId="0" fontId="7" fillId="0" borderId="22" xfId="1" applyFont="1" applyBorder="1"/>
    <xf numFmtId="0" fontId="7" fillId="0" borderId="22" xfId="1" applyFont="1" applyFill="1" applyBorder="1" applyAlignment="1">
      <alignment horizontal="right" vertical="center"/>
    </xf>
    <xf numFmtId="0" fontId="6" fillId="0" borderId="2" xfId="1" quotePrefix="1" applyFont="1" applyFill="1" applyBorder="1"/>
    <xf numFmtId="0" fontId="6" fillId="0" borderId="2" xfId="1" quotePrefix="1" applyFont="1" applyFill="1" applyBorder="1" applyAlignment="1">
      <alignment wrapText="1"/>
    </xf>
    <xf numFmtId="0" fontId="8" fillId="0" borderId="2" xfId="1" applyFont="1" applyFill="1" applyBorder="1"/>
    <xf numFmtId="0" fontId="9" fillId="0" borderId="2" xfId="1" quotePrefix="1" applyFont="1" applyFill="1" applyBorder="1"/>
    <xf numFmtId="0" fontId="7" fillId="0" borderId="0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6" fillId="0" borderId="2" xfId="1" quotePrefix="1" applyFont="1" applyFill="1" applyBorder="1" applyAlignment="1">
      <alignment horizontal="center" vertical="center"/>
    </xf>
    <xf numFmtId="3" fontId="7" fillId="0" borderId="0" xfId="0" applyNumberFormat="1" applyFont="1" applyFill="1"/>
    <xf numFmtId="0" fontId="7" fillId="28" borderId="2" xfId="0" applyFont="1" applyFill="1" applyBorder="1" applyAlignment="1">
      <alignment horizontal="justify" vertical="center" wrapText="1"/>
    </xf>
    <xf numFmtId="0" fontId="14" fillId="0" borderId="22" xfId="3146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167" fontId="6" fillId="0" borderId="22" xfId="3147" applyNumberFormat="1" applyFont="1" applyFill="1" applyBorder="1"/>
    <xf numFmtId="167" fontId="6" fillId="0" borderId="5" xfId="3147" applyNumberFormat="1" applyFont="1" applyFill="1" applyBorder="1"/>
    <xf numFmtId="0" fontId="6" fillId="0" borderId="2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4" fontId="7" fillId="0" borderId="0" xfId="0" applyNumberFormat="1" applyFont="1" applyFill="1"/>
    <xf numFmtId="0" fontId="6" fillId="0" borderId="0" xfId="0" applyFont="1" applyFill="1" applyAlignment="1">
      <alignment horizontal="left"/>
    </xf>
    <xf numFmtId="167" fontId="6" fillId="0" borderId="0" xfId="0" applyNumberFormat="1" applyFont="1" applyFill="1"/>
    <xf numFmtId="167" fontId="6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164" fontId="6" fillId="0" borderId="0" xfId="0" applyNumberFormat="1" applyFont="1" applyFill="1"/>
    <xf numFmtId="0" fontId="7" fillId="0" borderId="22" xfId="0" applyFont="1" applyFill="1" applyBorder="1" applyAlignment="1">
      <alignment horizontal="left" vertical="center" wrapText="1"/>
    </xf>
    <xf numFmtId="167" fontId="6" fillId="0" borderId="5" xfId="3147" applyNumberFormat="1" applyFont="1" applyFill="1" applyBorder="1" applyAlignment="1">
      <alignment horizontal="center" vertical="center" wrapText="1"/>
    </xf>
    <xf numFmtId="167" fontId="6" fillId="0" borderId="22" xfId="3147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left" vertical="top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horizontal="left" vertical="top" wrapText="1"/>
    </xf>
    <xf numFmtId="0" fontId="6" fillId="0" borderId="22" xfId="0" quotePrefix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top" wrapText="1"/>
    </xf>
    <xf numFmtId="167" fontId="6" fillId="0" borderId="22" xfId="3147" applyNumberFormat="1" applyFont="1" applyFill="1" applyBorder="1" applyAlignment="1"/>
    <xf numFmtId="167" fontId="6" fillId="0" borderId="22" xfId="3147" applyNumberFormat="1" applyFont="1" applyFill="1" applyBorder="1" applyAlignment="1">
      <alignment horizontal="right"/>
    </xf>
    <xf numFmtId="0" fontId="48" fillId="28" borderId="2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48" fillId="28" borderId="2" xfId="0" applyFont="1" applyFill="1" applyBorder="1" applyAlignment="1">
      <alignment horizontal="right" vertical="center" wrapText="1"/>
    </xf>
    <xf numFmtId="3" fontId="48" fillId="28" borderId="2" xfId="0" applyNumberFormat="1" applyFont="1" applyFill="1" applyBorder="1" applyAlignment="1">
      <alignment horizontal="right" vertical="center" wrapText="1"/>
    </xf>
    <xf numFmtId="0" fontId="7" fillId="25" borderId="1" xfId="0" applyNumberFormat="1" applyFont="1" applyFill="1" applyBorder="1" applyAlignment="1" applyProtection="1">
      <alignment horizontal="center" vertical="center" wrapText="1"/>
    </xf>
    <xf numFmtId="0" fontId="7" fillId="25" borderId="23" xfId="61" applyFont="1" applyFill="1" applyBorder="1" applyAlignment="1">
      <alignment horizontal="center" vertical="center" wrapText="1"/>
    </xf>
    <xf numFmtId="0" fontId="7" fillId="25" borderId="8" xfId="61" applyFont="1" applyFill="1" applyBorder="1" applyAlignment="1">
      <alignment horizontal="center" vertical="center" wrapText="1"/>
    </xf>
    <xf numFmtId="0" fontId="7" fillId="25" borderId="5" xfId="61" applyFont="1" applyFill="1" applyBorder="1" applyAlignment="1">
      <alignment horizontal="center" vertical="center" wrapText="1"/>
    </xf>
    <xf numFmtId="0" fontId="7" fillId="25" borderId="0" xfId="0" applyFont="1" applyFill="1" applyAlignment="1">
      <alignment horizontal="center" vertical="center" wrapText="1"/>
    </xf>
    <xf numFmtId="0" fontId="7" fillId="25" borderId="24" xfId="61" applyFont="1" applyFill="1" applyBorder="1" applyAlignment="1">
      <alignment horizontal="center" vertical="center" wrapText="1"/>
    </xf>
    <xf numFmtId="0" fontId="7" fillId="25" borderId="25" xfId="61" applyFont="1" applyFill="1" applyBorder="1" applyAlignment="1">
      <alignment horizontal="center" vertical="center" wrapText="1"/>
    </xf>
    <xf numFmtId="0" fontId="7" fillId="25" borderId="26" xfId="61" applyFont="1" applyFill="1" applyBorder="1" applyAlignment="1">
      <alignment horizontal="center" vertical="center" wrapText="1"/>
    </xf>
    <xf numFmtId="0" fontId="7" fillId="25" borderId="2" xfId="61" applyFont="1" applyFill="1" applyBorder="1" applyAlignment="1">
      <alignment horizontal="center" vertical="center" wrapText="1"/>
    </xf>
    <xf numFmtId="0" fontId="7" fillId="25" borderId="22" xfId="61" applyFont="1" applyFill="1" applyBorder="1" applyAlignment="1">
      <alignment horizontal="center" vertical="center" wrapText="1"/>
    </xf>
    <xf numFmtId="0" fontId="7" fillId="25" borderId="28" xfId="61" applyFont="1" applyFill="1" applyBorder="1" applyAlignment="1">
      <alignment horizontal="center" vertical="center" wrapText="1"/>
    </xf>
    <xf numFmtId="0" fontId="7" fillId="25" borderId="27" xfId="61" applyFont="1" applyFill="1" applyBorder="1" applyAlignment="1">
      <alignment horizontal="center" vertical="center" wrapText="1"/>
    </xf>
    <xf numFmtId="0" fontId="7" fillId="25" borderId="6" xfId="61" applyFont="1" applyFill="1" applyBorder="1" applyAlignment="1">
      <alignment horizontal="center" vertical="center" wrapText="1"/>
    </xf>
    <xf numFmtId="0" fontId="7" fillId="25" borderId="29" xfId="61" applyFont="1" applyFill="1" applyBorder="1" applyAlignment="1">
      <alignment horizontal="center" vertical="center" wrapText="1"/>
    </xf>
    <xf numFmtId="0" fontId="10" fillId="25" borderId="8" xfId="0" applyFont="1" applyFill="1" applyBorder="1"/>
    <xf numFmtId="0" fontId="10" fillId="25" borderId="5" xfId="0" applyFont="1" applyFill="1" applyBorder="1"/>
    <xf numFmtId="3" fontId="7" fillId="25" borderId="0" xfId="0" applyNumberFormat="1" applyFont="1" applyFill="1" applyAlignment="1">
      <alignment horizontal="center" vertical="center" wrapText="1"/>
    </xf>
    <xf numFmtId="0" fontId="6" fillId="25" borderId="0" xfId="0" applyFont="1" applyFill="1" applyAlignment="1">
      <alignment horizontal="center" vertical="center" wrapText="1"/>
    </xf>
    <xf numFmtId="0" fontId="7" fillId="25" borderId="1" xfId="0" applyNumberFormat="1" applyFont="1" applyFill="1" applyBorder="1" applyAlignment="1" applyProtection="1">
      <alignment horizontal="center" vertical="center" wrapText="1"/>
    </xf>
    <xf numFmtId="0" fontId="7" fillId="25" borderId="2" xfId="0" applyFont="1" applyFill="1" applyBorder="1" applyAlignment="1">
      <alignment horizontal="center" vertical="center"/>
    </xf>
    <xf numFmtId="0" fontId="7" fillId="25" borderId="2" xfId="0" applyFont="1" applyFill="1" applyBorder="1" applyAlignment="1">
      <alignment horizontal="center" vertical="center" wrapText="1"/>
    </xf>
    <xf numFmtId="0" fontId="7" fillId="25" borderId="0" xfId="0" applyFont="1" applyFill="1" applyAlignment="1">
      <alignment horizontal="left" vertical="center" wrapText="1"/>
    </xf>
    <xf numFmtId="0" fontId="6" fillId="25" borderId="0" xfId="0" applyFont="1" applyFill="1" applyAlignment="1">
      <alignment vertical="center" wrapText="1"/>
    </xf>
    <xf numFmtId="0" fontId="14" fillId="25" borderId="0" xfId="0" applyFont="1" applyFill="1" applyAlignment="1">
      <alignment horizontal="left" vertical="center" wrapText="1"/>
    </xf>
    <xf numFmtId="0" fontId="6" fillId="25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6" fillId="0" borderId="3" xfId="4" applyNumberFormat="1" applyFont="1" applyFill="1" applyBorder="1" applyAlignment="1" applyProtection="1">
      <alignment horizontal="center" vertical="center" wrapText="1"/>
    </xf>
    <xf numFmtId="49" fontId="6" fillId="0" borderId="8" xfId="4" applyNumberFormat="1" applyFont="1" applyFill="1" applyBorder="1" applyAlignment="1" applyProtection="1">
      <alignment horizontal="center" vertical="center" wrapText="1"/>
    </xf>
    <xf numFmtId="49" fontId="6" fillId="0" borderId="5" xfId="4" applyNumberFormat="1" applyFont="1" applyFill="1" applyBorder="1" applyAlignment="1" applyProtection="1">
      <alignment horizontal="center" vertical="center" wrapText="1"/>
    </xf>
    <xf numFmtId="49" fontId="6" fillId="0" borderId="4" xfId="4" applyNumberFormat="1" applyFont="1" applyFill="1" applyBorder="1" applyAlignment="1" applyProtection="1">
      <alignment horizontal="center" vertical="center" wrapText="1"/>
    </xf>
    <xf numFmtId="49" fontId="6" fillId="0" borderId="9" xfId="4" applyNumberFormat="1" applyFont="1" applyFill="1" applyBorder="1" applyAlignment="1" applyProtection="1">
      <alignment horizontal="center" vertical="center" wrapText="1"/>
    </xf>
    <xf numFmtId="49" fontId="6" fillId="0" borderId="6" xfId="4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4" xfId="5" applyFont="1" applyFill="1" applyBorder="1" applyAlignment="1">
      <alignment horizontal="left" vertical="center"/>
    </xf>
    <xf numFmtId="0" fontId="6" fillId="0" borderId="26" xfId="5" quotePrefix="1" applyFont="1" applyFill="1" applyBorder="1" applyAlignment="1">
      <alignment horizontal="left" vertical="center"/>
    </xf>
    <xf numFmtId="0" fontId="6" fillId="0" borderId="3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3" fontId="6" fillId="0" borderId="23" xfId="5" applyNumberFormat="1" applyFont="1" applyFill="1" applyBorder="1" applyAlignment="1">
      <alignment horizontal="center" vertical="center" wrapText="1"/>
    </xf>
    <xf numFmtId="3" fontId="6" fillId="0" borderId="5" xfId="5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25" borderId="22" xfId="0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19" fillId="0" borderId="10" xfId="1" applyFont="1" applyFill="1" applyBorder="1" applyAlignment="1">
      <alignment horizontal="center" vertical="center"/>
    </xf>
    <xf numFmtId="0" fontId="6" fillId="0" borderId="22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left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25" borderId="22" xfId="0" applyFont="1" applyFill="1" applyBorder="1" applyAlignment="1">
      <alignment horizontal="left" wrapText="1"/>
    </xf>
    <xf numFmtId="0" fontId="8" fillId="0" borderId="10" xfId="0" applyFont="1" applyFill="1" applyBorder="1" applyAlignment="1">
      <alignment horizontal="left" vertical="center"/>
    </xf>
    <xf numFmtId="0" fontId="47" fillId="25" borderId="2" xfId="0" applyFont="1" applyFill="1" applyBorder="1" applyAlignment="1">
      <alignment horizontal="center" wrapText="1"/>
    </xf>
    <xf numFmtId="0" fontId="7" fillId="25" borderId="2" xfId="0" applyFont="1" applyFill="1" applyBorder="1" applyAlignment="1">
      <alignment horizontal="left" wrapText="1"/>
    </xf>
    <xf numFmtId="0" fontId="7" fillId="25" borderId="2" xfId="0" applyFont="1" applyFill="1" applyBorder="1" applyAlignment="1">
      <alignment horizontal="center" wrapText="1"/>
    </xf>
    <xf numFmtId="0" fontId="48" fillId="28" borderId="2" xfId="0" applyFont="1" applyFill="1" applyBorder="1" applyAlignment="1">
      <alignment vertical="center" wrapText="1"/>
    </xf>
    <xf numFmtId="0" fontId="7" fillId="0" borderId="22" xfId="0" applyFont="1" applyBorder="1" applyAlignment="1">
      <alignment horizontal="center" wrapText="1"/>
    </xf>
    <xf numFmtId="0" fontId="7" fillId="0" borderId="22" xfId="0" applyFont="1" applyBorder="1" applyAlignment="1">
      <alignment horizontal="left" wrapText="1"/>
    </xf>
    <xf numFmtId="0" fontId="7" fillId="25" borderId="22" xfId="0" quotePrefix="1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48" fillId="0" borderId="2" xfId="0" applyFont="1" applyBorder="1" applyAlignment="1">
      <alignment horizontal="center" vertical="center" wrapText="1"/>
    </xf>
    <xf numFmtId="0" fontId="48" fillId="28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47" fillId="0" borderId="0" xfId="0" applyFont="1" applyAlignment="1">
      <alignment horizontal="left" wrapText="1"/>
    </xf>
    <xf numFmtId="0" fontId="14" fillId="0" borderId="22" xfId="3146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22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center" wrapText="1"/>
    </xf>
    <xf numFmtId="0" fontId="14" fillId="0" borderId="25" xfId="3146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14" fillId="0" borderId="23" xfId="3146" applyFont="1" applyFill="1" applyBorder="1" applyAlignment="1">
      <alignment horizontal="center" vertical="center" wrapText="1"/>
    </xf>
    <xf numFmtId="0" fontId="14" fillId="0" borderId="5" xfId="3146" applyFont="1" applyFill="1" applyBorder="1" applyAlignment="1">
      <alignment horizontal="center" vertical="center" wrapText="1"/>
    </xf>
    <xf numFmtId="3" fontId="6" fillId="25" borderId="2" xfId="3152" applyNumberFormat="1" applyFont="1" applyFill="1" applyBorder="1" applyAlignment="1" applyProtection="1">
      <alignment horizontal="left" vertical="center" wrapText="1"/>
    </xf>
  </cellXfs>
  <cellStyles count="3153">
    <cellStyle name="20% - Акцент1" xfId="60" builtinId="30" hidden="1"/>
    <cellStyle name="20% — акцент1" xfId="267"/>
    <cellStyle name="20% — акцент1 10" xfId="268"/>
    <cellStyle name="20% — акцент1 10 2" xfId="2397"/>
    <cellStyle name="20% — акцент1 11" xfId="2396"/>
    <cellStyle name="20% - Акцент1 2" xfId="9"/>
    <cellStyle name="20% — акцент1 2" xfId="270"/>
    <cellStyle name="20% - Акцент1 2 10" xfId="2394"/>
    <cellStyle name="20% — акцент1 2 10" xfId="2393"/>
    <cellStyle name="20% - Акцент1 2 11" xfId="2392"/>
    <cellStyle name="20% - Акцент1 2 12" xfId="2395"/>
    <cellStyle name="20% - Акцент1 2 13" xfId="2994"/>
    <cellStyle name="20% - Акцент1 2 14" xfId="269"/>
    <cellStyle name="20% - Акцент1 2 2" xfId="271"/>
    <cellStyle name="20% — акцент1 2 2" xfId="2391"/>
    <cellStyle name="20% - Акцент1 2 2 10" xfId="2390"/>
    <cellStyle name="20% - Акцент1 2 2 11" xfId="2983"/>
    <cellStyle name="20% - Акцент1 2 2 2" xfId="1268"/>
    <cellStyle name="20% - Акцент1 2 2 3" xfId="2389"/>
    <cellStyle name="20% - Акцент1 2 2 4" xfId="2388"/>
    <cellStyle name="20% - Акцент1 2 2 5" xfId="2387"/>
    <cellStyle name="20% - Акцент1 2 2 6" xfId="2386"/>
    <cellStyle name="20% - Акцент1 2 2 7" xfId="2385"/>
    <cellStyle name="20% - Акцент1 2 2 8" xfId="2384"/>
    <cellStyle name="20% - Акцент1 2 2 9" xfId="2383"/>
    <cellStyle name="20% - Акцент1 2 3" xfId="1269"/>
    <cellStyle name="20% — акцент1 2 3" xfId="2382"/>
    <cellStyle name="20% - Акцент1 2 4" xfId="1555"/>
    <cellStyle name="20% — акцент1 2 4" xfId="2381"/>
    <cellStyle name="20% - Акцент1 2 5" xfId="1882"/>
    <cellStyle name="20% — акцент1 2 5" xfId="2380"/>
    <cellStyle name="20% - Акцент1 2 6" xfId="2379"/>
    <cellStyle name="20% — акцент1 2 6" xfId="2378"/>
    <cellStyle name="20% - Акцент1 2 7" xfId="2377"/>
    <cellStyle name="20% — акцент1 2 7" xfId="2376"/>
    <cellStyle name="20% - Акцент1 2 8" xfId="2375"/>
    <cellStyle name="20% — акцент1 2 8" xfId="2374"/>
    <cellStyle name="20% - Акцент1 2 9" xfId="2373"/>
    <cellStyle name="20% — акцент1 2 9" xfId="2372"/>
    <cellStyle name="20% - Акцент1 3" xfId="1885"/>
    <cellStyle name="20% — акцент1 3" xfId="272"/>
    <cellStyle name="20% — акцент1 3 2" xfId="1267"/>
    <cellStyle name="20% — акцент1 4" xfId="273"/>
    <cellStyle name="20% — акцент1 4 2" xfId="1266"/>
    <cellStyle name="20% — акцент1 5" xfId="274"/>
    <cellStyle name="20% — акцент1 5 2" xfId="275"/>
    <cellStyle name="20% — акцент1 5 2 2" xfId="276"/>
    <cellStyle name="20% — акцент1 5 2 2 2" xfId="1263"/>
    <cellStyle name="20% — акцент1 5 2 3" xfId="1264"/>
    <cellStyle name="20% — акцент1 5 3" xfId="277"/>
    <cellStyle name="20% — акцент1 5 3 2" xfId="1262"/>
    <cellStyle name="20% — акцент1 5 4" xfId="278"/>
    <cellStyle name="20% — акцент1 5 4 2" xfId="1261"/>
    <cellStyle name="20% — акцент1 5 5" xfId="1265"/>
    <cellStyle name="20% — акцент1 6" xfId="279"/>
    <cellStyle name="20% — акцент1 6 2" xfId="280"/>
    <cellStyle name="20% — акцент1 6 2 2" xfId="281"/>
    <cellStyle name="20% — акцент1 6 2 2 2" xfId="1258"/>
    <cellStyle name="20% — акцент1 6 2 3" xfId="1259"/>
    <cellStyle name="20% — акцент1 6 3" xfId="282"/>
    <cellStyle name="20% — акцент1 6 3 2" xfId="1257"/>
    <cellStyle name="20% — акцент1 6 4" xfId="283"/>
    <cellStyle name="20% — акцент1 6 4 2" xfId="1256"/>
    <cellStyle name="20% — акцент1 6 5" xfId="1260"/>
    <cellStyle name="20% — акцент1 7" xfId="284"/>
    <cellStyle name="20% — акцент1 7 2" xfId="285"/>
    <cellStyle name="20% — акцент1 7 2 2" xfId="286"/>
    <cellStyle name="20% — акцент1 7 2 2 2" xfId="1253"/>
    <cellStyle name="20% — акцент1 7 2 3" xfId="1254"/>
    <cellStyle name="20% — акцент1 7 3" xfId="287"/>
    <cellStyle name="20% — акцент1 7 3 2" xfId="1252"/>
    <cellStyle name="20% — акцент1 7 4" xfId="288"/>
    <cellStyle name="20% — акцент1 7 4 2" xfId="1251"/>
    <cellStyle name="20% — акцент1 7 5" xfId="1255"/>
    <cellStyle name="20% — акцент1 8" xfId="289"/>
    <cellStyle name="20% — акцент1 8 2" xfId="290"/>
    <cellStyle name="20% — акцент1 8 2 2" xfId="1249"/>
    <cellStyle name="20% — акцент1 8 3" xfId="1250"/>
    <cellStyle name="20% — акцент1 9" xfId="291"/>
    <cellStyle name="20% — акцент1 9 2" xfId="292"/>
    <cellStyle name="20% — акцент1 9 2 2" xfId="1247"/>
    <cellStyle name="20% — акцент1 9 3" xfId="1248"/>
    <cellStyle name="20% — акцент2" xfId="293"/>
    <cellStyle name="20% — акцент2 10" xfId="1901"/>
    <cellStyle name="20% - Акцент2 2" xfId="10"/>
    <cellStyle name="20% — акцент2 2" xfId="295"/>
    <cellStyle name="20% - Акцент2 2 10" xfId="296"/>
    <cellStyle name="20% — акцент2 2 10" xfId="297"/>
    <cellStyle name="20% - Акцент2 2 10 10" xfId="2365"/>
    <cellStyle name="20% — акцент2 2 10 10" xfId="2364"/>
    <cellStyle name="20% - Акцент2 2 10 11" xfId="2367"/>
    <cellStyle name="20% — акцент2 2 10 11" xfId="2366"/>
    <cellStyle name="20% - Акцент2 2 10 12" xfId="2975"/>
    <cellStyle name="20% — акцент2 2 10 12" xfId="3040"/>
    <cellStyle name="20% - Акцент2 2 10 2" xfId="1243"/>
    <cellStyle name="20% — акцент2 2 10 2" xfId="1242"/>
    <cellStyle name="20% - Акцент2 2 10 3" xfId="1559"/>
    <cellStyle name="20% — акцент2 2 10 3" xfId="1560"/>
    <cellStyle name="20% - Акцент2 2 10 4" xfId="1904"/>
    <cellStyle name="20% — акцент2 2 10 4" xfId="1905"/>
    <cellStyle name="20% - Акцент2 2 10 5" xfId="2363"/>
    <cellStyle name="20% — акцент2 2 10 5" xfId="2362"/>
    <cellStyle name="20% - Акцент2 2 10 6" xfId="2361"/>
    <cellStyle name="20% — акцент2 2 10 6" xfId="2360"/>
    <cellStyle name="20% - Акцент2 2 10 7" xfId="2359"/>
    <cellStyle name="20% — акцент2 2 10 7" xfId="2358"/>
    <cellStyle name="20% - Акцент2 2 10 8" xfId="2357"/>
    <cellStyle name="20% — акцент2 2 10 8" xfId="2356"/>
    <cellStyle name="20% - Акцент2 2 10 9" xfId="2355"/>
    <cellStyle name="20% — акцент2 2 10 9" xfId="2354"/>
    <cellStyle name="20% - Акцент2 2 11" xfId="298"/>
    <cellStyle name="20% — акцент2 2 11" xfId="299"/>
    <cellStyle name="20% - Акцент2 2 11 10" xfId="2351"/>
    <cellStyle name="20% — акцент2 2 11 10" xfId="2350"/>
    <cellStyle name="20% - Акцент2 2 11 11" xfId="2353"/>
    <cellStyle name="20% — акцент2 2 11 11" xfId="2352"/>
    <cellStyle name="20% - Акцент2 2 11 12" xfId="2906"/>
    <cellStyle name="20% — акцент2 2 11 12" xfId="3043"/>
    <cellStyle name="20% - Акцент2 2 11 2" xfId="1241"/>
    <cellStyle name="20% — акцент2 2 11 2" xfId="1240"/>
    <cellStyle name="20% - Акцент2 2 11 3" xfId="1561"/>
    <cellStyle name="20% — акцент2 2 11 3" xfId="1562"/>
    <cellStyle name="20% - Акцент2 2 11 4" xfId="1906"/>
    <cellStyle name="20% — акцент2 2 11 4" xfId="1907"/>
    <cellStyle name="20% - Акцент2 2 11 5" xfId="2349"/>
    <cellStyle name="20% — акцент2 2 11 5" xfId="2348"/>
    <cellStyle name="20% - Акцент2 2 11 6" xfId="2347"/>
    <cellStyle name="20% — акцент2 2 11 6" xfId="2346"/>
    <cellStyle name="20% - Акцент2 2 11 7" xfId="2345"/>
    <cellStyle name="20% — акцент2 2 11 7" xfId="2344"/>
    <cellStyle name="20% - Акцент2 2 11 8" xfId="2343"/>
    <cellStyle name="20% — акцент2 2 11 8" xfId="2342"/>
    <cellStyle name="20% - Акцент2 2 11 9" xfId="2341"/>
    <cellStyle name="20% — акцент2 2 11 9" xfId="2340"/>
    <cellStyle name="20% - Акцент2 2 12" xfId="300"/>
    <cellStyle name="20% — акцент2 2 12" xfId="301"/>
    <cellStyle name="20% - Акцент2 2 12 10" xfId="2337"/>
    <cellStyle name="20% — акцент2 2 12 10" xfId="2336"/>
    <cellStyle name="20% - Акцент2 2 12 11" xfId="2339"/>
    <cellStyle name="20% — акцент2 2 12 11" xfId="2338"/>
    <cellStyle name="20% - Акцент2 2 12 12" xfId="2979"/>
    <cellStyle name="20% — акцент2 2 12 12" xfId="2980"/>
    <cellStyle name="20% - Акцент2 2 12 2" xfId="1239"/>
    <cellStyle name="20% — акцент2 2 12 2" xfId="1238"/>
    <cellStyle name="20% - Акцент2 2 12 3" xfId="1563"/>
    <cellStyle name="20% — акцент2 2 12 3" xfId="1564"/>
    <cellStyle name="20% - Акцент2 2 12 4" xfId="1908"/>
    <cellStyle name="20% — акцент2 2 12 4" xfId="1909"/>
    <cellStyle name="20% - Акцент2 2 12 5" xfId="2335"/>
    <cellStyle name="20% — акцент2 2 12 5" xfId="2334"/>
    <cellStyle name="20% - Акцент2 2 12 6" xfId="2333"/>
    <cellStyle name="20% — акцент2 2 12 6" xfId="2332"/>
    <cellStyle name="20% - Акцент2 2 12 7" xfId="2331"/>
    <cellStyle name="20% — акцент2 2 12 7" xfId="2330"/>
    <cellStyle name="20% - Акцент2 2 12 8" xfId="2329"/>
    <cellStyle name="20% — акцент2 2 12 8" xfId="2328"/>
    <cellStyle name="20% - Акцент2 2 12 9" xfId="2327"/>
    <cellStyle name="20% — акцент2 2 12 9" xfId="2326"/>
    <cellStyle name="20% - Акцент2 2 13" xfId="302"/>
    <cellStyle name="20% — акцент2 2 13" xfId="303"/>
    <cellStyle name="20% - Акцент2 2 13 10" xfId="2323"/>
    <cellStyle name="20% — акцент2 2 13 10" xfId="2322"/>
    <cellStyle name="20% - Акцент2 2 13 11" xfId="2325"/>
    <cellStyle name="20% — акцент2 2 13 11" xfId="2324"/>
    <cellStyle name="20% - Акцент2 2 13 12" xfId="2984"/>
    <cellStyle name="20% — акцент2 2 13 12" xfId="2976"/>
    <cellStyle name="20% - Акцент2 2 13 2" xfId="1237"/>
    <cellStyle name="20% — акцент2 2 13 2" xfId="1236"/>
    <cellStyle name="20% - Акцент2 2 13 3" xfId="1565"/>
    <cellStyle name="20% — акцент2 2 13 3" xfId="1566"/>
    <cellStyle name="20% - Акцент2 2 13 4" xfId="1910"/>
    <cellStyle name="20% — акцент2 2 13 4" xfId="1911"/>
    <cellStyle name="20% - Акцент2 2 13 5" xfId="2321"/>
    <cellStyle name="20% — акцент2 2 13 5" xfId="2320"/>
    <cellStyle name="20% - Акцент2 2 13 6" xfId="2319"/>
    <cellStyle name="20% — акцент2 2 13 6" xfId="2318"/>
    <cellStyle name="20% - Акцент2 2 13 7" xfId="2317"/>
    <cellStyle name="20% — акцент2 2 13 7" xfId="2316"/>
    <cellStyle name="20% - Акцент2 2 13 8" xfId="2315"/>
    <cellStyle name="20% — акцент2 2 13 8" xfId="2314"/>
    <cellStyle name="20% - Акцент2 2 13 9" xfId="2313"/>
    <cellStyle name="20% — акцент2 2 13 9" xfId="2312"/>
    <cellStyle name="20% - Акцент2 2 14" xfId="304"/>
    <cellStyle name="20% — акцент2 2 14" xfId="305"/>
    <cellStyle name="20% - Акцент2 2 14 10" xfId="2309"/>
    <cellStyle name="20% — акцент2 2 14 10" xfId="2308"/>
    <cellStyle name="20% - Акцент2 2 14 11" xfId="2311"/>
    <cellStyle name="20% — акцент2 2 14 11" xfId="2310"/>
    <cellStyle name="20% - Акцент2 2 14 12" xfId="2992"/>
    <cellStyle name="20% — акцент2 2 14 12" xfId="2993"/>
    <cellStyle name="20% - Акцент2 2 14 2" xfId="1235"/>
    <cellStyle name="20% — акцент2 2 14 2" xfId="1234"/>
    <cellStyle name="20% - Акцент2 2 14 3" xfId="1567"/>
    <cellStyle name="20% — акцент2 2 14 3" xfId="1568"/>
    <cellStyle name="20% - Акцент2 2 14 4" xfId="1912"/>
    <cellStyle name="20% — акцент2 2 14 4" xfId="1913"/>
    <cellStyle name="20% - Акцент2 2 14 5" xfId="2307"/>
    <cellStyle name="20% — акцент2 2 14 5" xfId="2306"/>
    <cellStyle name="20% - Акцент2 2 14 6" xfId="2305"/>
    <cellStyle name="20% — акцент2 2 14 6" xfId="2304"/>
    <cellStyle name="20% - Акцент2 2 14 7" xfId="2303"/>
    <cellStyle name="20% — акцент2 2 14 7" xfId="2302"/>
    <cellStyle name="20% - Акцент2 2 14 8" xfId="2301"/>
    <cellStyle name="20% — акцент2 2 14 8" xfId="2300"/>
    <cellStyle name="20% - Акцент2 2 14 9" xfId="2299"/>
    <cellStyle name="20% — акцент2 2 14 9" xfId="2298"/>
    <cellStyle name="20% - Акцент2 2 15" xfId="306"/>
    <cellStyle name="20% — акцент2 2 15" xfId="307"/>
    <cellStyle name="20% - Акцент2 2 15 10" xfId="2295"/>
    <cellStyle name="20% — акцент2 2 15 10" xfId="2294"/>
    <cellStyle name="20% - Акцент2 2 15 11" xfId="2297"/>
    <cellStyle name="20% — акцент2 2 15 11" xfId="2296"/>
    <cellStyle name="20% - Акцент2 2 15 12" xfId="2370"/>
    <cellStyle name="20% — акцент2 2 15 12" xfId="2371"/>
    <cellStyle name="20% - Акцент2 2 15 2" xfId="1233"/>
    <cellStyle name="20% — акцент2 2 15 2" xfId="1232"/>
    <cellStyle name="20% - Акцент2 2 15 3" xfId="1569"/>
    <cellStyle name="20% — акцент2 2 15 3" xfId="1570"/>
    <cellStyle name="20% - Акцент2 2 15 4" xfId="1914"/>
    <cellStyle name="20% — акцент2 2 15 4" xfId="1915"/>
    <cellStyle name="20% - Акцент2 2 15 5" xfId="2293"/>
    <cellStyle name="20% — акцент2 2 15 5" xfId="2292"/>
    <cellStyle name="20% - Акцент2 2 15 6" xfId="2291"/>
    <cellStyle name="20% — акцент2 2 15 6" xfId="2290"/>
    <cellStyle name="20% - Акцент2 2 15 7" xfId="2289"/>
    <cellStyle name="20% — акцент2 2 15 7" xfId="2288"/>
    <cellStyle name="20% - Акцент2 2 15 8" xfId="2287"/>
    <cellStyle name="20% — акцент2 2 15 8" xfId="2286"/>
    <cellStyle name="20% - Акцент2 2 15 9" xfId="2285"/>
    <cellStyle name="20% — акцент2 2 15 9" xfId="2284"/>
    <cellStyle name="20% - Акцент2 2 16" xfId="1245"/>
    <cellStyle name="20% — акцент2 2 16" xfId="1244"/>
    <cellStyle name="20% - Акцент2 2 17" xfId="1557"/>
    <cellStyle name="20% — акцент2 2 17" xfId="1558"/>
    <cellStyle name="20% - Акцент2 2 18" xfId="1902"/>
    <cellStyle name="20% — акцент2 2 18" xfId="1903"/>
    <cellStyle name="20% - Акцент2 2 19" xfId="2283"/>
    <cellStyle name="20% — акцент2 2 19" xfId="2282"/>
    <cellStyle name="20% - Акцент2 2 2" xfId="308"/>
    <cellStyle name="20% — акцент2 2 2" xfId="309"/>
    <cellStyle name="20% - Акцент2 2 2 10" xfId="2279"/>
    <cellStyle name="20% — акцент2 2 2 10" xfId="2278"/>
    <cellStyle name="20% - Акцент2 2 2 11" xfId="2277"/>
    <cellStyle name="20% — акцент2 2 2 11" xfId="2276"/>
    <cellStyle name="20% - Акцент2 2 2 12" xfId="2281"/>
    <cellStyle name="20% — акцент2 2 2 12" xfId="2280"/>
    <cellStyle name="20% - Акцент2 2 2 13" xfId="3048"/>
    <cellStyle name="20% — акцент2 2 2 13" xfId="3049"/>
    <cellStyle name="20% - Акцент2 2 2 2" xfId="310"/>
    <cellStyle name="20% — акцент2 2 2 2" xfId="311"/>
    <cellStyle name="20% - Акцент2 2 2 2 10" xfId="2273"/>
    <cellStyle name="20% — акцент2 2 2 2 10" xfId="2272"/>
    <cellStyle name="20% - Акцент2 2 2 2 11" xfId="2275"/>
    <cellStyle name="20% — акцент2 2 2 2 11" xfId="2274"/>
    <cellStyle name="20% - Акцент2 2 2 2 12" xfId="3050"/>
    <cellStyle name="20% — акцент2 2 2 2 12" xfId="3051"/>
    <cellStyle name="20% - Акцент2 2 2 2 2" xfId="1229"/>
    <cellStyle name="20% — акцент2 2 2 2 2" xfId="1228"/>
    <cellStyle name="20% - Акцент2 2 2 2 3" xfId="1573"/>
    <cellStyle name="20% — акцент2 2 2 2 3" xfId="1574"/>
    <cellStyle name="20% - Акцент2 2 2 2 4" xfId="1918"/>
    <cellStyle name="20% — акцент2 2 2 2 4" xfId="1919"/>
    <cellStyle name="20% - Акцент2 2 2 2 5" xfId="2271"/>
    <cellStyle name="20% — акцент2 2 2 2 5" xfId="2270"/>
    <cellStyle name="20% - Акцент2 2 2 2 6" xfId="2269"/>
    <cellStyle name="20% — акцент2 2 2 2 6" xfId="2268"/>
    <cellStyle name="20% - Акцент2 2 2 2 7" xfId="2267"/>
    <cellStyle name="20% — акцент2 2 2 2 7" xfId="2266"/>
    <cellStyle name="20% - Акцент2 2 2 2 8" xfId="2265"/>
    <cellStyle name="20% — акцент2 2 2 2 8" xfId="2264"/>
    <cellStyle name="20% - Акцент2 2 2 2 9" xfId="2263"/>
    <cellStyle name="20% — акцент2 2 2 2 9" xfId="2262"/>
    <cellStyle name="20% - Акцент2 2 2 3" xfId="1231"/>
    <cellStyle name="20% — акцент2 2 2 3" xfId="1230"/>
    <cellStyle name="20% - Акцент2 2 2 4" xfId="1571"/>
    <cellStyle name="20% — акцент2 2 2 4" xfId="1572"/>
    <cellStyle name="20% - Акцент2 2 2 5" xfId="1916"/>
    <cellStyle name="20% — акцент2 2 2 5" xfId="1917"/>
    <cellStyle name="20% - Акцент2 2 2 6" xfId="2261"/>
    <cellStyle name="20% — акцент2 2 2 6" xfId="2260"/>
    <cellStyle name="20% - Акцент2 2 2 7" xfId="2259"/>
    <cellStyle name="20% — акцент2 2 2 7" xfId="2258"/>
    <cellStyle name="20% - Акцент2 2 2 8" xfId="2257"/>
    <cellStyle name="20% — акцент2 2 2 8" xfId="2256"/>
    <cellStyle name="20% - Акцент2 2 2 9" xfId="2255"/>
    <cellStyle name="20% — акцент2 2 2 9" xfId="2254"/>
    <cellStyle name="20% - Акцент2 2 20" xfId="2253"/>
    <cellStyle name="20% — акцент2 2 20" xfId="2252"/>
    <cellStyle name="20% - Акцент2 2 21" xfId="2251"/>
    <cellStyle name="20% — акцент2 2 21" xfId="2250"/>
    <cellStyle name="20% - Акцент2 2 22" xfId="2249"/>
    <cellStyle name="20% — акцент2 2 22" xfId="2248"/>
    <cellStyle name="20% - Акцент2 2 23" xfId="2247"/>
    <cellStyle name="20% — акцент2 2 23" xfId="2246"/>
    <cellStyle name="20% - Акцент2 2 24" xfId="2245"/>
    <cellStyle name="20% — акцент2 2 24" xfId="2244"/>
    <cellStyle name="20% - Акцент2 2 25" xfId="2369"/>
    <cellStyle name="20% — акцент2 2 25" xfId="2368"/>
    <cellStyle name="20% - Акцент2 2 26" xfId="2974"/>
    <cellStyle name="20% — акцент2 2 26" xfId="3039"/>
    <cellStyle name="20% - Акцент2 2 27" xfId="294"/>
    <cellStyle name="20% - Акцент2 2 3" xfId="312"/>
    <cellStyle name="20% — акцент2 2 3" xfId="313"/>
    <cellStyle name="20% - Акцент2 2 3 10" xfId="2241"/>
    <cellStyle name="20% — акцент2 2 3 10" xfId="2240"/>
    <cellStyle name="20% - Акцент2 2 3 11" xfId="2239"/>
    <cellStyle name="20% — акцент2 2 3 11" xfId="2238"/>
    <cellStyle name="20% - Акцент2 2 3 12" xfId="2243"/>
    <cellStyle name="20% — акцент2 2 3 12" xfId="2242"/>
    <cellStyle name="20% - Акцент2 2 3 13" xfId="3052"/>
    <cellStyle name="20% — акцент2 2 3 13" xfId="3053"/>
    <cellStyle name="20% - Акцент2 2 3 2" xfId="314"/>
    <cellStyle name="20% — акцент2 2 3 2" xfId="315"/>
    <cellStyle name="20% - Акцент2 2 3 2 10" xfId="2235"/>
    <cellStyle name="20% — акцент2 2 3 2 10" xfId="2234"/>
    <cellStyle name="20% - Акцент2 2 3 2 11" xfId="2237"/>
    <cellStyle name="20% — акцент2 2 3 2 11" xfId="2236"/>
    <cellStyle name="20% - Акцент2 2 3 2 12" xfId="3054"/>
    <cellStyle name="20% — акцент2 2 3 2 12" xfId="3055"/>
    <cellStyle name="20% - Акцент2 2 3 2 2" xfId="1225"/>
    <cellStyle name="20% — акцент2 2 3 2 2" xfId="1224"/>
    <cellStyle name="20% - Акцент2 2 3 2 3" xfId="1577"/>
    <cellStyle name="20% — акцент2 2 3 2 3" xfId="1578"/>
    <cellStyle name="20% - Акцент2 2 3 2 4" xfId="1922"/>
    <cellStyle name="20% — акцент2 2 3 2 4" xfId="1923"/>
    <cellStyle name="20% - Акцент2 2 3 2 5" xfId="2233"/>
    <cellStyle name="20% — акцент2 2 3 2 5" xfId="2232"/>
    <cellStyle name="20% - Акцент2 2 3 2 6" xfId="2231"/>
    <cellStyle name="20% — акцент2 2 3 2 6" xfId="2230"/>
    <cellStyle name="20% - Акцент2 2 3 2 7" xfId="2229"/>
    <cellStyle name="20% — акцент2 2 3 2 7" xfId="2228"/>
    <cellStyle name="20% - Акцент2 2 3 2 8" xfId="2227"/>
    <cellStyle name="20% — акцент2 2 3 2 8" xfId="2226"/>
    <cellStyle name="20% - Акцент2 2 3 2 9" xfId="2225"/>
    <cellStyle name="20% — акцент2 2 3 2 9" xfId="2224"/>
    <cellStyle name="20% - Акцент2 2 3 3" xfId="1227"/>
    <cellStyle name="20% — акцент2 2 3 3" xfId="1226"/>
    <cellStyle name="20% - Акцент2 2 3 4" xfId="1575"/>
    <cellStyle name="20% — акцент2 2 3 4" xfId="1576"/>
    <cellStyle name="20% - Акцент2 2 3 5" xfId="1920"/>
    <cellStyle name="20% — акцент2 2 3 5" xfId="1921"/>
    <cellStyle name="20% - Акцент2 2 3 6" xfId="2223"/>
    <cellStyle name="20% — акцент2 2 3 6" xfId="2222"/>
    <cellStyle name="20% - Акцент2 2 3 7" xfId="2221"/>
    <cellStyle name="20% — акцент2 2 3 7" xfId="2220"/>
    <cellStyle name="20% - Акцент2 2 3 8" xfId="2219"/>
    <cellStyle name="20% — акцент2 2 3 8" xfId="2218"/>
    <cellStyle name="20% - Акцент2 2 3 9" xfId="2217"/>
    <cellStyle name="20% — акцент2 2 3 9" xfId="2216"/>
    <cellStyle name="20% - Акцент2 2 4" xfId="316"/>
    <cellStyle name="20% — акцент2 2 4" xfId="317"/>
    <cellStyle name="20% - Акцент2 2 4 10" xfId="2213"/>
    <cellStyle name="20% — акцент2 2 4 10" xfId="2212"/>
    <cellStyle name="20% - Акцент2 2 4 11" xfId="2215"/>
    <cellStyle name="20% — акцент2 2 4 11" xfId="2214"/>
    <cellStyle name="20% - Акцент2 2 4 12" xfId="3056"/>
    <cellStyle name="20% — акцент2 2 4 12" xfId="3057"/>
    <cellStyle name="20% - Акцент2 2 4 2" xfId="1223"/>
    <cellStyle name="20% — акцент2 2 4 2" xfId="1222"/>
    <cellStyle name="20% - Акцент2 2 4 3" xfId="1579"/>
    <cellStyle name="20% — акцент2 2 4 3" xfId="1580"/>
    <cellStyle name="20% - Акцент2 2 4 4" xfId="1924"/>
    <cellStyle name="20% — акцент2 2 4 4" xfId="1925"/>
    <cellStyle name="20% - Акцент2 2 4 5" xfId="2211"/>
    <cellStyle name="20% — акцент2 2 4 5" xfId="2210"/>
    <cellStyle name="20% - Акцент2 2 4 6" xfId="2209"/>
    <cellStyle name="20% — акцент2 2 4 6" xfId="2208"/>
    <cellStyle name="20% - Акцент2 2 4 7" xfId="2207"/>
    <cellStyle name="20% — акцент2 2 4 7" xfId="2206"/>
    <cellStyle name="20% - Акцент2 2 4 8" xfId="2205"/>
    <cellStyle name="20% — акцент2 2 4 8" xfId="2204"/>
    <cellStyle name="20% - Акцент2 2 4 9" xfId="2203"/>
    <cellStyle name="20% — акцент2 2 4 9" xfId="2202"/>
    <cellStyle name="20% - Акцент2 2 5" xfId="318"/>
    <cellStyle name="20% — акцент2 2 5" xfId="319"/>
    <cellStyle name="20% - Акцент2 2 5 10" xfId="2199"/>
    <cellStyle name="20% — акцент2 2 5 10" xfId="2198"/>
    <cellStyle name="20% - Акцент2 2 5 11" xfId="2201"/>
    <cellStyle name="20% — акцент2 2 5 11" xfId="2200"/>
    <cellStyle name="20% - Акцент2 2 5 12" xfId="3058"/>
    <cellStyle name="20% — акцент2 2 5 12" xfId="3059"/>
    <cellStyle name="20% - Акцент2 2 5 2" xfId="1221"/>
    <cellStyle name="20% — акцент2 2 5 2" xfId="1220"/>
    <cellStyle name="20% - Акцент2 2 5 3" xfId="1581"/>
    <cellStyle name="20% — акцент2 2 5 3" xfId="1582"/>
    <cellStyle name="20% - Акцент2 2 5 4" xfId="1926"/>
    <cellStyle name="20% — акцент2 2 5 4" xfId="1927"/>
    <cellStyle name="20% - Акцент2 2 5 5" xfId="2197"/>
    <cellStyle name="20% — акцент2 2 5 5" xfId="2196"/>
    <cellStyle name="20% - Акцент2 2 5 6" xfId="2195"/>
    <cellStyle name="20% — акцент2 2 5 6" xfId="2194"/>
    <cellStyle name="20% - Акцент2 2 5 7" xfId="2193"/>
    <cellStyle name="20% — акцент2 2 5 7" xfId="2192"/>
    <cellStyle name="20% - Акцент2 2 5 8" xfId="2191"/>
    <cellStyle name="20% — акцент2 2 5 8" xfId="2190"/>
    <cellStyle name="20% - Акцент2 2 5 9" xfId="2189"/>
    <cellStyle name="20% — акцент2 2 5 9" xfId="2188"/>
    <cellStyle name="20% - Акцент2 2 6" xfId="320"/>
    <cellStyle name="20% — акцент2 2 6" xfId="321"/>
    <cellStyle name="20% - Акцент2 2 6 10" xfId="2185"/>
    <cellStyle name="20% — акцент2 2 6 10" xfId="2184"/>
    <cellStyle name="20% - Акцент2 2 6 11" xfId="2187"/>
    <cellStyle name="20% — акцент2 2 6 11" xfId="2186"/>
    <cellStyle name="20% - Акцент2 2 6 12" xfId="3060"/>
    <cellStyle name="20% — акцент2 2 6 12" xfId="3061"/>
    <cellStyle name="20% - Акцент2 2 6 2" xfId="1219"/>
    <cellStyle name="20% — акцент2 2 6 2" xfId="1218"/>
    <cellStyle name="20% - Акцент2 2 6 3" xfId="1583"/>
    <cellStyle name="20% — акцент2 2 6 3" xfId="1584"/>
    <cellStyle name="20% - Акцент2 2 6 4" xfId="1928"/>
    <cellStyle name="20% — акцент2 2 6 4" xfId="1929"/>
    <cellStyle name="20% - Акцент2 2 6 5" xfId="2183"/>
    <cellStyle name="20% — акцент2 2 6 5" xfId="2182"/>
    <cellStyle name="20% - Акцент2 2 6 6" xfId="2181"/>
    <cellStyle name="20% — акцент2 2 6 6" xfId="2180"/>
    <cellStyle name="20% - Акцент2 2 6 7" xfId="2179"/>
    <cellStyle name="20% — акцент2 2 6 7" xfId="2178"/>
    <cellStyle name="20% - Акцент2 2 6 8" xfId="2177"/>
    <cellStyle name="20% — акцент2 2 6 8" xfId="2176"/>
    <cellStyle name="20% - Акцент2 2 6 9" xfId="2175"/>
    <cellStyle name="20% — акцент2 2 6 9" xfId="2174"/>
    <cellStyle name="20% - Акцент2 2 7" xfId="322"/>
    <cellStyle name="20% — акцент2 2 7" xfId="323"/>
    <cellStyle name="20% - Акцент2 2 7 10" xfId="2171"/>
    <cellStyle name="20% — акцент2 2 7 10" xfId="2170"/>
    <cellStyle name="20% - Акцент2 2 7 11" xfId="2173"/>
    <cellStyle name="20% — акцент2 2 7 11" xfId="2172"/>
    <cellStyle name="20% - Акцент2 2 7 12" xfId="3062"/>
    <cellStyle name="20% — акцент2 2 7 12" xfId="3063"/>
    <cellStyle name="20% - Акцент2 2 7 2" xfId="1217"/>
    <cellStyle name="20% — акцент2 2 7 2" xfId="1216"/>
    <cellStyle name="20% - Акцент2 2 7 3" xfId="1585"/>
    <cellStyle name="20% — акцент2 2 7 3" xfId="1586"/>
    <cellStyle name="20% - Акцент2 2 7 4" xfId="1930"/>
    <cellStyle name="20% — акцент2 2 7 4" xfId="1931"/>
    <cellStyle name="20% - Акцент2 2 7 5" xfId="2169"/>
    <cellStyle name="20% — акцент2 2 7 5" xfId="2168"/>
    <cellStyle name="20% - Акцент2 2 7 6" xfId="2167"/>
    <cellStyle name="20% — акцент2 2 7 6" xfId="2166"/>
    <cellStyle name="20% - Акцент2 2 7 7" xfId="2165"/>
    <cellStyle name="20% — акцент2 2 7 7" xfId="2164"/>
    <cellStyle name="20% - Акцент2 2 7 8" xfId="2163"/>
    <cellStyle name="20% — акцент2 2 7 8" xfId="2162"/>
    <cellStyle name="20% - Акцент2 2 7 9" xfId="2161"/>
    <cellStyle name="20% — акцент2 2 7 9" xfId="2160"/>
    <cellStyle name="20% - Акцент2 2 8" xfId="324"/>
    <cellStyle name="20% — акцент2 2 8" xfId="325"/>
    <cellStyle name="20% - Акцент2 2 8 10" xfId="2157"/>
    <cellStyle name="20% — акцент2 2 8 10" xfId="2156"/>
    <cellStyle name="20% - Акцент2 2 8 11" xfId="2159"/>
    <cellStyle name="20% — акцент2 2 8 11" xfId="2158"/>
    <cellStyle name="20% - Акцент2 2 8 12" xfId="3064"/>
    <cellStyle name="20% — акцент2 2 8 12" xfId="3065"/>
    <cellStyle name="20% - Акцент2 2 8 2" xfId="1215"/>
    <cellStyle name="20% — акцент2 2 8 2" xfId="1214"/>
    <cellStyle name="20% - Акцент2 2 8 3" xfId="1587"/>
    <cellStyle name="20% — акцент2 2 8 3" xfId="1588"/>
    <cellStyle name="20% - Акцент2 2 8 4" xfId="1932"/>
    <cellStyle name="20% — акцент2 2 8 4" xfId="1933"/>
    <cellStyle name="20% - Акцент2 2 8 5" xfId="2155"/>
    <cellStyle name="20% — акцент2 2 8 5" xfId="2154"/>
    <cellStyle name="20% - Акцент2 2 8 6" xfId="2153"/>
    <cellStyle name="20% — акцент2 2 8 6" xfId="2152"/>
    <cellStyle name="20% - Акцент2 2 8 7" xfId="2151"/>
    <cellStyle name="20% — акцент2 2 8 7" xfId="2150"/>
    <cellStyle name="20% - Акцент2 2 8 8" xfId="2149"/>
    <cellStyle name="20% — акцент2 2 8 8" xfId="2148"/>
    <cellStyle name="20% - Акцент2 2 8 9" xfId="2147"/>
    <cellStyle name="20% — акцент2 2 8 9" xfId="2146"/>
    <cellStyle name="20% - Акцент2 2 9" xfId="326"/>
    <cellStyle name="20% — акцент2 2 9" xfId="327"/>
    <cellStyle name="20% - Акцент2 2 9 10" xfId="2143"/>
    <cellStyle name="20% — акцент2 2 9 10" xfId="2142"/>
    <cellStyle name="20% - Акцент2 2 9 11" xfId="2145"/>
    <cellStyle name="20% — акцент2 2 9 11" xfId="2144"/>
    <cellStyle name="20% - Акцент2 2 9 12" xfId="3066"/>
    <cellStyle name="20% — акцент2 2 9 12" xfId="3067"/>
    <cellStyle name="20% - Акцент2 2 9 2" xfId="1213"/>
    <cellStyle name="20% — акцент2 2 9 2" xfId="1212"/>
    <cellStyle name="20% - Акцент2 2 9 3" xfId="1589"/>
    <cellStyle name="20% — акцент2 2 9 3" xfId="1590"/>
    <cellStyle name="20% - Акцент2 2 9 4" xfId="1934"/>
    <cellStyle name="20% — акцент2 2 9 4" xfId="1935"/>
    <cellStyle name="20% - Акцент2 2 9 5" xfId="2141"/>
    <cellStyle name="20% — акцент2 2 9 5" xfId="2140"/>
    <cellStyle name="20% - Акцент2 2 9 6" xfId="2139"/>
    <cellStyle name="20% — акцент2 2 9 6" xfId="2138"/>
    <cellStyle name="20% - Акцент2 2 9 7" xfId="2137"/>
    <cellStyle name="20% — акцент2 2 9 7" xfId="2136"/>
    <cellStyle name="20% - Акцент2 2 9 8" xfId="2135"/>
    <cellStyle name="20% — акцент2 2 9 8" xfId="2134"/>
    <cellStyle name="20% - Акцент2 2 9 9" xfId="2133"/>
    <cellStyle name="20% — акцент2 2 9 9" xfId="2132"/>
    <cellStyle name="20% — акцент2 3" xfId="328"/>
    <cellStyle name="20% — акцент2 3 2" xfId="329"/>
    <cellStyle name="20% — акцент2 3 2 2" xfId="330"/>
    <cellStyle name="20% — акцент2 3 2 2 2" xfId="1209"/>
    <cellStyle name="20% — акцент2 3 2 3" xfId="1210"/>
    <cellStyle name="20% — акцент2 3 3" xfId="331"/>
    <cellStyle name="20% — акцент2 3 3 2" xfId="1208"/>
    <cellStyle name="20% — акцент2 3 4" xfId="332"/>
    <cellStyle name="20% — акцент2 3 4 2" xfId="1207"/>
    <cellStyle name="20% — акцент2 3 5" xfId="1211"/>
    <cellStyle name="20% — акцент2 4" xfId="333"/>
    <cellStyle name="20% — акцент2 4 2" xfId="334"/>
    <cellStyle name="20% — акцент2 4 2 2" xfId="335"/>
    <cellStyle name="20% — акцент2 4 2 2 2" xfId="1204"/>
    <cellStyle name="20% — акцент2 4 2 3" xfId="1205"/>
    <cellStyle name="20% — акцент2 4 3" xfId="336"/>
    <cellStyle name="20% — акцент2 4 3 2" xfId="1203"/>
    <cellStyle name="20% — акцент2 4 4" xfId="337"/>
    <cellStyle name="20% — акцент2 4 4 2" xfId="1202"/>
    <cellStyle name="20% — акцент2 4 5" xfId="1206"/>
    <cellStyle name="20% — акцент2 5" xfId="338"/>
    <cellStyle name="20% — акцент2 5 2" xfId="339"/>
    <cellStyle name="20% — акцент2 5 2 2" xfId="340"/>
    <cellStyle name="20% — акцент2 5 2 2 2" xfId="1199"/>
    <cellStyle name="20% — акцент2 5 2 3" xfId="1200"/>
    <cellStyle name="20% — акцент2 5 3" xfId="341"/>
    <cellStyle name="20% — акцент2 5 3 2" xfId="1198"/>
    <cellStyle name="20% — акцент2 5 4" xfId="342"/>
    <cellStyle name="20% — акцент2 5 4 2" xfId="1197"/>
    <cellStyle name="20% — акцент2 5 5" xfId="1201"/>
    <cellStyle name="20% — акцент2 6" xfId="343"/>
    <cellStyle name="20% — акцент2 6 2" xfId="344"/>
    <cellStyle name="20% — акцент2 6 2 2" xfId="345"/>
    <cellStyle name="20% — акцент2 6 2 2 2" xfId="1194"/>
    <cellStyle name="20% — акцент2 6 2 3" xfId="1195"/>
    <cellStyle name="20% — акцент2 6 3" xfId="346"/>
    <cellStyle name="20% — акцент2 6 3 2" xfId="1193"/>
    <cellStyle name="20% — акцент2 6 4" xfId="347"/>
    <cellStyle name="20% — акцент2 6 4 2" xfId="1192"/>
    <cellStyle name="20% — акцент2 6 5" xfId="1196"/>
    <cellStyle name="20% — акцент2 7" xfId="348"/>
    <cellStyle name="20% — акцент2 7 2" xfId="349"/>
    <cellStyle name="20% — акцент2 7 2 2" xfId="350"/>
    <cellStyle name="20% — акцент2 7 2 2 2" xfId="1189"/>
    <cellStyle name="20% — акцент2 7 2 3" xfId="1190"/>
    <cellStyle name="20% — акцент2 7 3" xfId="351"/>
    <cellStyle name="20% — акцент2 7 3 2" xfId="1188"/>
    <cellStyle name="20% — акцент2 7 4" xfId="352"/>
    <cellStyle name="20% — акцент2 7 4 2" xfId="1187"/>
    <cellStyle name="20% — акцент2 7 5" xfId="1191"/>
    <cellStyle name="20% — акцент2 8" xfId="1246"/>
    <cellStyle name="20% — акцент2 9" xfId="1556"/>
    <cellStyle name="20% — акцент3" xfId="353"/>
    <cellStyle name="20% — акцент3 10" xfId="1954"/>
    <cellStyle name="20% - Акцент3 2" xfId="11"/>
    <cellStyle name="20% — акцент3 2" xfId="355"/>
    <cellStyle name="20% - Акцент3 2 10" xfId="356"/>
    <cellStyle name="20% — акцент3 2 10" xfId="357"/>
    <cellStyle name="20% - Акцент3 2 10 10" xfId="2127"/>
    <cellStyle name="20% — акцент3 2 10 10" xfId="2126"/>
    <cellStyle name="20% - Акцент3 2 10 11" xfId="2129"/>
    <cellStyle name="20% — акцент3 2 10 11" xfId="2128"/>
    <cellStyle name="20% - Акцент3 2 10 12" xfId="3070"/>
    <cellStyle name="20% — акцент3 2 10 12" xfId="3071"/>
    <cellStyle name="20% - Акцент3 2 10 2" xfId="1183"/>
    <cellStyle name="20% — акцент3 2 10 2" xfId="1182"/>
    <cellStyle name="20% - Акцент3 2 10 3" xfId="1594"/>
    <cellStyle name="20% — акцент3 2 10 3" xfId="1595"/>
    <cellStyle name="20% - Акцент3 2 10 4" xfId="1957"/>
    <cellStyle name="20% — акцент3 2 10 4" xfId="1958"/>
    <cellStyle name="20% - Акцент3 2 10 5" xfId="2125"/>
    <cellStyle name="20% — акцент3 2 10 5" xfId="2124"/>
    <cellStyle name="20% - Акцент3 2 10 6" xfId="2123"/>
    <cellStyle name="20% — акцент3 2 10 6" xfId="2122"/>
    <cellStyle name="20% - Акцент3 2 10 7" xfId="2121"/>
    <cellStyle name="20% — акцент3 2 10 7" xfId="2120"/>
    <cellStyle name="20% - Акцент3 2 10 8" xfId="2119"/>
    <cellStyle name="20% — акцент3 2 10 8" xfId="2118"/>
    <cellStyle name="20% - Акцент3 2 10 9" xfId="2117"/>
    <cellStyle name="20% — акцент3 2 10 9" xfId="2116"/>
    <cellStyle name="20% - Акцент3 2 11" xfId="358"/>
    <cellStyle name="20% — акцент3 2 11" xfId="359"/>
    <cellStyle name="20% - Акцент3 2 11 10" xfId="2113"/>
    <cellStyle name="20% — акцент3 2 11 10" xfId="2112"/>
    <cellStyle name="20% - Акцент3 2 11 11" xfId="2115"/>
    <cellStyle name="20% — акцент3 2 11 11" xfId="2114"/>
    <cellStyle name="20% - Акцент3 2 11 12" xfId="3072"/>
    <cellStyle name="20% — акцент3 2 11 12" xfId="3073"/>
    <cellStyle name="20% - Акцент3 2 11 2" xfId="1181"/>
    <cellStyle name="20% — акцент3 2 11 2" xfId="1180"/>
    <cellStyle name="20% - Акцент3 2 11 3" xfId="1596"/>
    <cellStyle name="20% — акцент3 2 11 3" xfId="1597"/>
    <cellStyle name="20% - Акцент3 2 11 4" xfId="1959"/>
    <cellStyle name="20% — акцент3 2 11 4" xfId="1960"/>
    <cellStyle name="20% - Акцент3 2 11 5" xfId="2111"/>
    <cellStyle name="20% — акцент3 2 11 5" xfId="2110"/>
    <cellStyle name="20% - Акцент3 2 11 6" xfId="2109"/>
    <cellStyle name="20% — акцент3 2 11 6" xfId="2108"/>
    <cellStyle name="20% - Акцент3 2 11 7" xfId="2107"/>
    <cellStyle name="20% — акцент3 2 11 7" xfId="2106"/>
    <cellStyle name="20% - Акцент3 2 11 8" xfId="2105"/>
    <cellStyle name="20% — акцент3 2 11 8" xfId="2104"/>
    <cellStyle name="20% - Акцент3 2 11 9" xfId="2103"/>
    <cellStyle name="20% — акцент3 2 11 9" xfId="2102"/>
    <cellStyle name="20% - Акцент3 2 12" xfId="360"/>
    <cellStyle name="20% — акцент3 2 12" xfId="361"/>
    <cellStyle name="20% - Акцент3 2 12 10" xfId="2099"/>
    <cellStyle name="20% — акцент3 2 12 10" xfId="2098"/>
    <cellStyle name="20% - Акцент3 2 12 11" xfId="2101"/>
    <cellStyle name="20% — акцент3 2 12 11" xfId="2100"/>
    <cellStyle name="20% - Акцент3 2 12 12" xfId="3074"/>
    <cellStyle name="20% — акцент3 2 12 12" xfId="3075"/>
    <cellStyle name="20% - Акцент3 2 12 2" xfId="1179"/>
    <cellStyle name="20% — акцент3 2 12 2" xfId="1178"/>
    <cellStyle name="20% - Акцент3 2 12 3" xfId="1598"/>
    <cellStyle name="20% — акцент3 2 12 3" xfId="1599"/>
    <cellStyle name="20% - Акцент3 2 12 4" xfId="1961"/>
    <cellStyle name="20% — акцент3 2 12 4" xfId="1962"/>
    <cellStyle name="20% - Акцент3 2 12 5" xfId="2097"/>
    <cellStyle name="20% — акцент3 2 12 5" xfId="2096"/>
    <cellStyle name="20% - Акцент3 2 12 6" xfId="2095"/>
    <cellStyle name="20% — акцент3 2 12 6" xfId="2094"/>
    <cellStyle name="20% - Акцент3 2 12 7" xfId="2092"/>
    <cellStyle name="20% — акцент3 2 12 7" xfId="2091"/>
    <cellStyle name="20% - Акцент3 2 12 8" xfId="2090"/>
    <cellStyle name="20% — акцент3 2 12 8" xfId="2086"/>
    <cellStyle name="20% - Акцент3 2 12 9" xfId="2085"/>
    <cellStyle name="20% — акцент3 2 12 9" xfId="2084"/>
    <cellStyle name="20% - Акцент3 2 13" xfId="362"/>
    <cellStyle name="20% — акцент3 2 13" xfId="363"/>
    <cellStyle name="20% - Акцент3 2 13 10" xfId="2078"/>
    <cellStyle name="20% — акцент3 2 13 10" xfId="2074"/>
    <cellStyle name="20% - Акцент3 2 13 11" xfId="2080"/>
    <cellStyle name="20% — акцент3 2 13 11" xfId="2079"/>
    <cellStyle name="20% - Акцент3 2 13 12" xfId="3076"/>
    <cellStyle name="20% — акцент3 2 13 12" xfId="3077"/>
    <cellStyle name="20% - Акцент3 2 13 2" xfId="1177"/>
    <cellStyle name="20% — акцент3 2 13 2" xfId="1176"/>
    <cellStyle name="20% - Акцент3 2 13 3" xfId="1600"/>
    <cellStyle name="20% — акцент3 2 13 3" xfId="1601"/>
    <cellStyle name="20% - Акцент3 2 13 4" xfId="1963"/>
    <cellStyle name="20% — акцент3 2 13 4" xfId="1964"/>
    <cellStyle name="20% - Акцент3 2 13 5" xfId="2067"/>
    <cellStyle name="20% — акцент3 2 13 5" xfId="2066"/>
    <cellStyle name="20% - Акцент3 2 13 6" xfId="2062"/>
    <cellStyle name="20% — акцент3 2 13 6" xfId="2061"/>
    <cellStyle name="20% - Акцент3 2 13 7" xfId="2060"/>
    <cellStyle name="20% — акцент3 2 13 7" xfId="2056"/>
    <cellStyle name="20% - Акцент3 2 13 8" xfId="2055"/>
    <cellStyle name="20% — акцент3 2 13 8" xfId="2054"/>
    <cellStyle name="20% - Акцент3 2 13 9" xfId="2050"/>
    <cellStyle name="20% — акцент3 2 13 9" xfId="2049"/>
    <cellStyle name="20% - Акцент3 2 14" xfId="364"/>
    <cellStyle name="20% — акцент3 2 14" xfId="365"/>
    <cellStyle name="20% - Акцент3 2 14 10" xfId="2043"/>
    <cellStyle name="20% — акцент3 2 14 10" xfId="2042"/>
    <cellStyle name="20% - Акцент3 2 14 11" xfId="2048"/>
    <cellStyle name="20% — акцент3 2 14 11" xfId="2044"/>
    <cellStyle name="20% - Акцент3 2 14 12" xfId="3078"/>
    <cellStyle name="20% — акцент3 2 14 12" xfId="3079"/>
    <cellStyle name="20% - Акцент3 2 14 2" xfId="1175"/>
    <cellStyle name="20% — акцент3 2 14 2" xfId="1174"/>
    <cellStyle name="20% - Акцент3 2 14 3" xfId="1602"/>
    <cellStyle name="20% — акцент3 2 14 3" xfId="1603"/>
    <cellStyle name="20% - Акцент3 2 14 4" xfId="1965"/>
    <cellStyle name="20% — акцент3 2 14 4" xfId="1966"/>
    <cellStyle name="20% - Акцент3 2 14 5" xfId="2032"/>
    <cellStyle name="20% — акцент3 2 14 5" xfId="2031"/>
    <cellStyle name="20% - Акцент3 2 14 6" xfId="2030"/>
    <cellStyle name="20% — акцент3 2 14 6" xfId="2026"/>
    <cellStyle name="20% - Акцент3 2 14 7" xfId="2025"/>
    <cellStyle name="20% — акцент3 2 14 7" xfId="2024"/>
    <cellStyle name="20% - Акцент3 2 14 8" xfId="2020"/>
    <cellStyle name="20% — акцент3 2 14 8" xfId="2019"/>
    <cellStyle name="20% - Акцент3 2 14 9" xfId="2018"/>
    <cellStyle name="20% — акцент3 2 14 9" xfId="2015"/>
    <cellStyle name="20% - Акцент3 2 15" xfId="366"/>
    <cellStyle name="20% — акцент3 2 15" xfId="367"/>
    <cellStyle name="20% - Акцент3 2 15 10" xfId="2012"/>
    <cellStyle name="20% — акцент3 2 15 10" xfId="2011"/>
    <cellStyle name="20% - Акцент3 2 15 11" xfId="2014"/>
    <cellStyle name="20% — акцент3 2 15 11" xfId="2013"/>
    <cellStyle name="20% - Акцент3 2 15 12" xfId="3080"/>
    <cellStyle name="20% — акцент3 2 15 12" xfId="3081"/>
    <cellStyle name="20% - Акцент3 2 15 2" xfId="1173"/>
    <cellStyle name="20% — акцент3 2 15 2" xfId="1172"/>
    <cellStyle name="20% - Акцент3 2 15 3" xfId="1604"/>
    <cellStyle name="20% — акцент3 2 15 3" xfId="1605"/>
    <cellStyle name="20% - Акцент3 2 15 4" xfId="1967"/>
    <cellStyle name="20% — акцент3 2 15 4" xfId="1968"/>
    <cellStyle name="20% - Акцент3 2 15 5" xfId="2010"/>
    <cellStyle name="20% — акцент3 2 15 5" xfId="2009"/>
    <cellStyle name="20% - Акцент3 2 15 6" xfId="2008"/>
    <cellStyle name="20% — акцент3 2 15 6" xfId="2007"/>
    <cellStyle name="20% - Акцент3 2 15 7" xfId="2006"/>
    <cellStyle name="20% — акцент3 2 15 7" xfId="2005"/>
    <cellStyle name="20% - Акцент3 2 15 8" xfId="2004"/>
    <cellStyle name="20% — акцент3 2 15 8" xfId="2003"/>
    <cellStyle name="20% - Акцент3 2 15 9" xfId="2002"/>
    <cellStyle name="20% — акцент3 2 15 9" xfId="2001"/>
    <cellStyle name="20% - Акцент3 2 16" xfId="368"/>
    <cellStyle name="20% — акцент3 2 16" xfId="1184"/>
    <cellStyle name="20% - Акцент3 2 16 10" xfId="1999"/>
    <cellStyle name="20% - Акцент3 2 16 11" xfId="2000"/>
    <cellStyle name="20% - Акцент3 2 16 12" xfId="3082"/>
    <cellStyle name="20% - Акцент3 2 16 2" xfId="1171"/>
    <cellStyle name="20% - Акцент3 2 16 3" xfId="1606"/>
    <cellStyle name="20% - Акцент3 2 16 4" xfId="1969"/>
    <cellStyle name="20% - Акцент3 2 16 5" xfId="1972"/>
    <cellStyle name="20% - Акцент3 2 16 6" xfId="1971"/>
    <cellStyle name="20% - Акцент3 2 16 7" xfId="1953"/>
    <cellStyle name="20% - Акцент3 2 16 8" xfId="1952"/>
    <cellStyle name="20% - Акцент3 2 16 9" xfId="1951"/>
    <cellStyle name="20% - Акцент3 2 17" xfId="369"/>
    <cellStyle name="20% — акцент3 2 17" xfId="1593"/>
    <cellStyle name="20% - Акцент3 2 17 10" xfId="1950"/>
    <cellStyle name="20% - Акцент3 2 17 11" xfId="3083"/>
    <cellStyle name="20% - Акцент3 2 17 2" xfId="1170"/>
    <cellStyle name="20% - Акцент3 2 17 3" xfId="1970"/>
    <cellStyle name="20% - Акцент3 2 17 4" xfId="1949"/>
    <cellStyle name="20% - Акцент3 2 17 5" xfId="1948"/>
    <cellStyle name="20% - Акцент3 2 17 6" xfId="1947"/>
    <cellStyle name="20% - Акцент3 2 17 7" xfId="1946"/>
    <cellStyle name="20% - Акцент3 2 17 8" xfId="1945"/>
    <cellStyle name="20% - Акцент3 2 17 9" xfId="1944"/>
    <cellStyle name="20% - Акцент3 2 18" xfId="370"/>
    <cellStyle name="20% — акцент3 2 18" xfId="1956"/>
    <cellStyle name="20% - Акцент3 2 18 10" xfId="3084"/>
    <cellStyle name="20% - Акцент3 2 18 2" xfId="1169"/>
    <cellStyle name="20% - Акцент3 2 18 3" xfId="1942"/>
    <cellStyle name="20% - Акцент3 2 18 4" xfId="1941"/>
    <cellStyle name="20% - Акцент3 2 18 5" xfId="1940"/>
    <cellStyle name="20% - Акцент3 2 18 6" xfId="1939"/>
    <cellStyle name="20% - Акцент3 2 18 7" xfId="1938"/>
    <cellStyle name="20% - Акцент3 2 18 8" xfId="1937"/>
    <cellStyle name="20% - Акцент3 2 18 9" xfId="1943"/>
    <cellStyle name="20% - Акцент3 2 19" xfId="371"/>
    <cellStyle name="20% — акцент3 2 19" xfId="1936"/>
    <cellStyle name="20% - Акцент3 2 19 2" xfId="1168"/>
    <cellStyle name="20% - Акцент3 2 19 3" xfId="1900"/>
    <cellStyle name="20% - Акцент3 2 19 4" xfId="1899"/>
    <cellStyle name="20% - Акцент3 2 19 5" xfId="1898"/>
    <cellStyle name="20% - Акцент3 2 19 6" xfId="1897"/>
    <cellStyle name="20% - Акцент3 2 19 7" xfId="1896"/>
    <cellStyle name="20% - Акцент3 2 19 8" xfId="3085"/>
    <cellStyle name="20% - Акцент3 2 2" xfId="372"/>
    <cellStyle name="20% — акцент3 2 2" xfId="373"/>
    <cellStyle name="20% - Акцент3 2 2 10" xfId="1893"/>
    <cellStyle name="20% — акцент3 2 2 10" xfId="1892"/>
    <cellStyle name="20% - Акцент3 2 2 11" xfId="1891"/>
    <cellStyle name="20% — акцент3 2 2 11" xfId="1890"/>
    <cellStyle name="20% - Акцент3 2 2 12" xfId="1895"/>
    <cellStyle name="20% — акцент3 2 2 12" xfId="1894"/>
    <cellStyle name="20% - Акцент3 2 2 13" xfId="3086"/>
    <cellStyle name="20% — акцент3 2 2 13" xfId="3087"/>
    <cellStyle name="20% - Акцент3 2 2 2" xfId="374"/>
    <cellStyle name="20% — акцент3 2 2 2" xfId="375"/>
    <cellStyle name="20% - Акцент3 2 2 2 10" xfId="1887"/>
    <cellStyle name="20% — акцент3 2 2 2 10" xfId="1886"/>
    <cellStyle name="20% - Акцент3 2 2 2 11" xfId="1889"/>
    <cellStyle name="20% — акцент3 2 2 2 11" xfId="1888"/>
    <cellStyle name="20% - Акцент3 2 2 2 12" xfId="3088"/>
    <cellStyle name="20% — акцент3 2 2 2 12" xfId="3089"/>
    <cellStyle name="20% - Акцент3 2 2 2 2" xfId="1165"/>
    <cellStyle name="20% — акцент3 2 2 2 2" xfId="1164"/>
    <cellStyle name="20% - Акцент3 2 2 2 3" xfId="1609"/>
    <cellStyle name="20% — акцент3 2 2 2 3" xfId="1610"/>
    <cellStyle name="20% - Акцент3 2 2 2 4" xfId="1975"/>
    <cellStyle name="20% — акцент3 2 2 2 4" xfId="1976"/>
    <cellStyle name="20% - Акцент3 2 2 2 5" xfId="1884"/>
    <cellStyle name="20% — акцент3 2 2 2 5" xfId="1883"/>
    <cellStyle name="20% - Акцент3 2 2 2 6" xfId="1881"/>
    <cellStyle name="20% — акцент3 2 2 2 6" xfId="1880"/>
    <cellStyle name="20% - Акцент3 2 2 2 7" xfId="2399"/>
    <cellStyle name="20% — акцент3 2 2 2 7" xfId="2400"/>
    <cellStyle name="20% - Акцент3 2 2 2 8" xfId="2401"/>
    <cellStyle name="20% — акцент3 2 2 2 8" xfId="2402"/>
    <cellStyle name="20% - Акцент3 2 2 2 9" xfId="2403"/>
    <cellStyle name="20% — акцент3 2 2 2 9" xfId="2404"/>
    <cellStyle name="20% - Акцент3 2 2 3" xfId="1167"/>
    <cellStyle name="20% — акцент3 2 2 3" xfId="1166"/>
    <cellStyle name="20% - Акцент3 2 2 4" xfId="1607"/>
    <cellStyle name="20% — акцент3 2 2 4" xfId="1608"/>
    <cellStyle name="20% - Акцент3 2 2 5" xfId="1973"/>
    <cellStyle name="20% — акцент3 2 2 5" xfId="1974"/>
    <cellStyle name="20% - Акцент3 2 2 6" xfId="2405"/>
    <cellStyle name="20% — акцент3 2 2 6" xfId="2406"/>
    <cellStyle name="20% - Акцент3 2 2 7" xfId="2407"/>
    <cellStyle name="20% — акцент3 2 2 7" xfId="2408"/>
    <cellStyle name="20% - Акцент3 2 2 8" xfId="2409"/>
    <cellStyle name="20% — акцент3 2 2 8" xfId="2410"/>
    <cellStyle name="20% - Акцент3 2 2 9" xfId="2411"/>
    <cellStyle name="20% — акцент3 2 2 9" xfId="2412"/>
    <cellStyle name="20% - Акцент3 2 20" xfId="376"/>
    <cellStyle name="20% — акцент3 2 20" xfId="2413"/>
    <cellStyle name="20% - Акцент3 2 20 2" xfId="1163"/>
    <cellStyle name="20% - Акцент3 2 20 3" xfId="2414"/>
    <cellStyle name="20% - Акцент3 2 20 4" xfId="2415"/>
    <cellStyle name="20% - Акцент3 2 20 5" xfId="2416"/>
    <cellStyle name="20% - Акцент3 2 20 6" xfId="2417"/>
    <cellStyle name="20% - Акцент3 2 20 7" xfId="3090"/>
    <cellStyle name="20% - Акцент3 2 21" xfId="377"/>
    <cellStyle name="20% — акцент3 2 21" xfId="2418"/>
    <cellStyle name="20% - Акцент3 2 21 2" xfId="1162"/>
    <cellStyle name="20% - Акцент3 2 21 3" xfId="2419"/>
    <cellStyle name="20% - Акцент3 2 21 4" xfId="2420"/>
    <cellStyle name="20% - Акцент3 2 21 5" xfId="2421"/>
    <cellStyle name="20% - Акцент3 2 21 6" xfId="3091"/>
    <cellStyle name="20% - Акцент3 2 22" xfId="1185"/>
    <cellStyle name="20% — акцент3 2 22" xfId="2422"/>
    <cellStyle name="20% - Акцент3 2 23" xfId="1592"/>
    <cellStyle name="20% — акцент3 2 23" xfId="2423"/>
    <cellStyle name="20% - Акцент3 2 24" xfId="1955"/>
    <cellStyle name="20% — акцент3 2 24" xfId="2424"/>
    <cellStyle name="20% - Акцент3 2 25" xfId="2425"/>
    <cellStyle name="20% — акцент3 2 25" xfId="2130"/>
    <cellStyle name="20% - Акцент3 2 26" xfId="2426"/>
    <cellStyle name="20% — акцент3 2 26" xfId="3069"/>
    <cellStyle name="20% - Акцент3 2 27" xfId="2427"/>
    <cellStyle name="20% - Акцент3 2 28" xfId="2428"/>
    <cellStyle name="20% - Акцент3 2 29" xfId="2429"/>
    <cellStyle name="20% - Акцент3 2 3" xfId="378"/>
    <cellStyle name="20% — акцент3 2 3" xfId="379"/>
    <cellStyle name="20% - Акцент3 2 3 10" xfId="2432"/>
    <cellStyle name="20% — акцент3 2 3 10" xfId="2433"/>
    <cellStyle name="20% - Акцент3 2 3 11" xfId="2434"/>
    <cellStyle name="20% — акцент3 2 3 11" xfId="2435"/>
    <cellStyle name="20% - Акцент3 2 3 12" xfId="2430"/>
    <cellStyle name="20% — акцент3 2 3 12" xfId="2431"/>
    <cellStyle name="20% - Акцент3 2 3 13" xfId="3092"/>
    <cellStyle name="20% — акцент3 2 3 13" xfId="3093"/>
    <cellStyle name="20% - Акцент3 2 3 2" xfId="380"/>
    <cellStyle name="20% — акцент3 2 3 2" xfId="381"/>
    <cellStyle name="20% - Акцент3 2 3 2 10" xfId="2438"/>
    <cellStyle name="20% — акцент3 2 3 2 10" xfId="2439"/>
    <cellStyle name="20% - Акцент3 2 3 2 11" xfId="2436"/>
    <cellStyle name="20% — акцент3 2 3 2 11" xfId="2437"/>
    <cellStyle name="20% - Акцент3 2 3 2 12" xfId="3094"/>
    <cellStyle name="20% — акцент3 2 3 2 12" xfId="3095"/>
    <cellStyle name="20% - Акцент3 2 3 2 2" xfId="1159"/>
    <cellStyle name="20% — акцент3 2 3 2 2" xfId="1158"/>
    <cellStyle name="20% - Акцент3 2 3 2 3" xfId="1613"/>
    <cellStyle name="20% — акцент3 2 3 2 3" xfId="1614"/>
    <cellStyle name="20% - Акцент3 2 3 2 4" xfId="1979"/>
    <cellStyle name="20% — акцент3 2 3 2 4" xfId="1980"/>
    <cellStyle name="20% - Акцент3 2 3 2 5" xfId="2440"/>
    <cellStyle name="20% — акцент3 2 3 2 5" xfId="2441"/>
    <cellStyle name="20% - Акцент3 2 3 2 6" xfId="2442"/>
    <cellStyle name="20% — акцент3 2 3 2 6" xfId="2443"/>
    <cellStyle name="20% - Акцент3 2 3 2 7" xfId="2444"/>
    <cellStyle name="20% — акцент3 2 3 2 7" xfId="2445"/>
    <cellStyle name="20% - Акцент3 2 3 2 8" xfId="2446"/>
    <cellStyle name="20% — акцент3 2 3 2 8" xfId="2447"/>
    <cellStyle name="20% - Акцент3 2 3 2 9" xfId="2448"/>
    <cellStyle name="20% — акцент3 2 3 2 9" xfId="2449"/>
    <cellStyle name="20% - Акцент3 2 3 3" xfId="1161"/>
    <cellStyle name="20% — акцент3 2 3 3" xfId="1160"/>
    <cellStyle name="20% - Акцент3 2 3 4" xfId="1611"/>
    <cellStyle name="20% — акцент3 2 3 4" xfId="1612"/>
    <cellStyle name="20% - Акцент3 2 3 5" xfId="1977"/>
    <cellStyle name="20% — акцент3 2 3 5" xfId="1978"/>
    <cellStyle name="20% - Акцент3 2 3 6" xfId="2450"/>
    <cellStyle name="20% — акцент3 2 3 6" xfId="2451"/>
    <cellStyle name="20% - Акцент3 2 3 7" xfId="2452"/>
    <cellStyle name="20% — акцент3 2 3 7" xfId="2453"/>
    <cellStyle name="20% - Акцент3 2 3 8" xfId="2454"/>
    <cellStyle name="20% — акцент3 2 3 8" xfId="2455"/>
    <cellStyle name="20% - Акцент3 2 3 9" xfId="2456"/>
    <cellStyle name="20% — акцент3 2 3 9" xfId="2457"/>
    <cellStyle name="20% - Акцент3 2 30" xfId="2458"/>
    <cellStyle name="20% - Акцент3 2 31" xfId="2131"/>
    <cellStyle name="20% - Акцент3 2 32" xfId="3068"/>
    <cellStyle name="20% - Акцент3 2 33" xfId="354"/>
    <cellStyle name="20% - Акцент3 2 4" xfId="382"/>
    <cellStyle name="20% — акцент3 2 4" xfId="383"/>
    <cellStyle name="20% - Акцент3 2 4 10" xfId="2461"/>
    <cellStyle name="20% — акцент3 2 4 10" xfId="2462"/>
    <cellStyle name="20% - Акцент3 2 4 11" xfId="2463"/>
    <cellStyle name="20% — акцент3 2 4 11" xfId="2460"/>
    <cellStyle name="20% - Акцент3 2 4 12" xfId="2459"/>
    <cellStyle name="20% — акцент3 2 4 12" xfId="3097"/>
    <cellStyle name="20% - Акцент3 2 4 13" xfId="3096"/>
    <cellStyle name="20% - Акцент3 2 4 2" xfId="384"/>
    <cellStyle name="20% — акцент3 2 4 2" xfId="1156"/>
    <cellStyle name="20% - Акцент3 2 4 2 10" xfId="2465"/>
    <cellStyle name="20% - Акцент3 2 4 2 11" xfId="2464"/>
    <cellStyle name="20% - Акцент3 2 4 2 12" xfId="3098"/>
    <cellStyle name="20% - Акцент3 2 4 2 2" xfId="1155"/>
    <cellStyle name="20% - Акцент3 2 4 2 3" xfId="1617"/>
    <cellStyle name="20% - Акцент3 2 4 2 4" xfId="1983"/>
    <cellStyle name="20% - Акцент3 2 4 2 5" xfId="2466"/>
    <cellStyle name="20% - Акцент3 2 4 2 6" xfId="2467"/>
    <cellStyle name="20% - Акцент3 2 4 2 7" xfId="2468"/>
    <cellStyle name="20% - Акцент3 2 4 2 8" xfId="2469"/>
    <cellStyle name="20% - Акцент3 2 4 2 9" xfId="2470"/>
    <cellStyle name="20% - Акцент3 2 4 3" xfId="1157"/>
    <cellStyle name="20% — акцент3 2 4 3" xfId="1616"/>
    <cellStyle name="20% - Акцент3 2 4 4" xfId="1615"/>
    <cellStyle name="20% — акцент3 2 4 4" xfId="1982"/>
    <cellStyle name="20% - Акцент3 2 4 5" xfId="1981"/>
    <cellStyle name="20% — акцент3 2 4 5" xfId="2471"/>
    <cellStyle name="20% - Акцент3 2 4 6" xfId="2472"/>
    <cellStyle name="20% — акцент3 2 4 6" xfId="2473"/>
    <cellStyle name="20% - Акцент3 2 4 7" xfId="2474"/>
    <cellStyle name="20% — акцент3 2 4 7" xfId="2475"/>
    <cellStyle name="20% - Акцент3 2 4 8" xfId="2476"/>
    <cellStyle name="20% — акцент3 2 4 8" xfId="2477"/>
    <cellStyle name="20% - Акцент3 2 4 9" xfId="2478"/>
    <cellStyle name="20% — акцент3 2 4 9" xfId="2479"/>
    <cellStyle name="20% - Акцент3 2 5" xfId="385"/>
    <cellStyle name="20% — акцент3 2 5" xfId="386"/>
    <cellStyle name="20% - Акцент3 2 5 10" xfId="2482"/>
    <cellStyle name="20% — акцент3 2 5 10" xfId="2483"/>
    <cellStyle name="20% - Акцент3 2 5 11" xfId="2484"/>
    <cellStyle name="20% — акцент3 2 5 11" xfId="2481"/>
    <cellStyle name="20% - Акцент3 2 5 12" xfId="2480"/>
    <cellStyle name="20% — акцент3 2 5 12" xfId="3100"/>
    <cellStyle name="20% - Акцент3 2 5 13" xfId="3099"/>
    <cellStyle name="20% - Акцент3 2 5 2" xfId="387"/>
    <cellStyle name="20% — акцент3 2 5 2" xfId="1153"/>
    <cellStyle name="20% - Акцент3 2 5 2 10" xfId="2486"/>
    <cellStyle name="20% - Акцент3 2 5 2 11" xfId="2485"/>
    <cellStyle name="20% - Акцент3 2 5 2 12" xfId="3101"/>
    <cellStyle name="20% - Акцент3 2 5 2 2" xfId="1152"/>
    <cellStyle name="20% - Акцент3 2 5 2 3" xfId="1620"/>
    <cellStyle name="20% - Акцент3 2 5 2 4" xfId="1986"/>
    <cellStyle name="20% - Акцент3 2 5 2 5" xfId="2487"/>
    <cellStyle name="20% - Акцент3 2 5 2 6" xfId="2488"/>
    <cellStyle name="20% - Акцент3 2 5 2 7" xfId="2489"/>
    <cellStyle name="20% - Акцент3 2 5 2 8" xfId="2490"/>
    <cellStyle name="20% - Акцент3 2 5 2 9" xfId="2491"/>
    <cellStyle name="20% - Акцент3 2 5 3" xfId="1154"/>
    <cellStyle name="20% — акцент3 2 5 3" xfId="1619"/>
    <cellStyle name="20% - Акцент3 2 5 4" xfId="1618"/>
    <cellStyle name="20% — акцент3 2 5 4" xfId="1985"/>
    <cellStyle name="20% - Акцент3 2 5 5" xfId="1984"/>
    <cellStyle name="20% — акцент3 2 5 5" xfId="2492"/>
    <cellStyle name="20% - Акцент3 2 5 6" xfId="2493"/>
    <cellStyle name="20% — акцент3 2 5 6" xfId="2494"/>
    <cellStyle name="20% - Акцент3 2 5 7" xfId="2495"/>
    <cellStyle name="20% — акцент3 2 5 7" xfId="2496"/>
    <cellStyle name="20% - Акцент3 2 5 8" xfId="2497"/>
    <cellStyle name="20% — акцент3 2 5 8" xfId="2498"/>
    <cellStyle name="20% - Акцент3 2 5 9" xfId="2499"/>
    <cellStyle name="20% — акцент3 2 5 9" xfId="2500"/>
    <cellStyle name="20% - Акцент3 2 6" xfId="388"/>
    <cellStyle name="20% — акцент3 2 6" xfId="389"/>
    <cellStyle name="20% - Акцент3 2 6 10" xfId="2503"/>
    <cellStyle name="20% — акцент3 2 6 10" xfId="2504"/>
    <cellStyle name="20% - Акцент3 2 6 11" xfId="2505"/>
    <cellStyle name="20% — акцент3 2 6 11" xfId="2502"/>
    <cellStyle name="20% - Акцент3 2 6 12" xfId="2501"/>
    <cellStyle name="20% — акцент3 2 6 12" xfId="3103"/>
    <cellStyle name="20% - Акцент3 2 6 13" xfId="3102"/>
    <cellStyle name="20% - Акцент3 2 6 2" xfId="390"/>
    <cellStyle name="20% — акцент3 2 6 2" xfId="1150"/>
    <cellStyle name="20% - Акцент3 2 6 2 10" xfId="2507"/>
    <cellStyle name="20% - Акцент3 2 6 2 11" xfId="2506"/>
    <cellStyle name="20% - Акцент3 2 6 2 12" xfId="3104"/>
    <cellStyle name="20% - Акцент3 2 6 2 2" xfId="1149"/>
    <cellStyle name="20% - Акцент3 2 6 2 3" xfId="1623"/>
    <cellStyle name="20% - Акцент3 2 6 2 4" xfId="1989"/>
    <cellStyle name="20% - Акцент3 2 6 2 5" xfId="2508"/>
    <cellStyle name="20% - Акцент3 2 6 2 6" xfId="2509"/>
    <cellStyle name="20% - Акцент3 2 6 2 7" xfId="2510"/>
    <cellStyle name="20% - Акцент3 2 6 2 8" xfId="2511"/>
    <cellStyle name="20% - Акцент3 2 6 2 9" xfId="2512"/>
    <cellStyle name="20% - Акцент3 2 6 3" xfId="1151"/>
    <cellStyle name="20% — акцент3 2 6 3" xfId="1622"/>
    <cellStyle name="20% - Акцент3 2 6 4" xfId="1621"/>
    <cellStyle name="20% — акцент3 2 6 4" xfId="1988"/>
    <cellStyle name="20% - Акцент3 2 6 5" xfId="1987"/>
    <cellStyle name="20% — акцент3 2 6 5" xfId="2513"/>
    <cellStyle name="20% - Акцент3 2 6 6" xfId="2514"/>
    <cellStyle name="20% — акцент3 2 6 6" xfId="2515"/>
    <cellStyle name="20% - Акцент3 2 6 7" xfId="2516"/>
    <cellStyle name="20% — акцент3 2 6 7" xfId="2517"/>
    <cellStyle name="20% - Акцент3 2 6 8" xfId="2518"/>
    <cellStyle name="20% — акцент3 2 6 8" xfId="2519"/>
    <cellStyle name="20% - Акцент3 2 6 9" xfId="2520"/>
    <cellStyle name="20% — акцент3 2 6 9" xfId="2521"/>
    <cellStyle name="20% - Акцент3 2 7" xfId="391"/>
    <cellStyle name="20% — акцент3 2 7" xfId="392"/>
    <cellStyle name="20% - Акцент3 2 7 10" xfId="2524"/>
    <cellStyle name="20% — акцент3 2 7 10" xfId="2525"/>
    <cellStyle name="20% - Акцент3 2 7 11" xfId="2526"/>
    <cellStyle name="20% — акцент3 2 7 11" xfId="2523"/>
    <cellStyle name="20% - Акцент3 2 7 12" xfId="2522"/>
    <cellStyle name="20% — акцент3 2 7 12" xfId="3106"/>
    <cellStyle name="20% - Акцент3 2 7 13" xfId="3105"/>
    <cellStyle name="20% - Акцент3 2 7 2" xfId="393"/>
    <cellStyle name="20% — акцент3 2 7 2" xfId="1147"/>
    <cellStyle name="20% - Акцент3 2 7 2 10" xfId="2528"/>
    <cellStyle name="20% - Акцент3 2 7 2 11" xfId="2527"/>
    <cellStyle name="20% - Акцент3 2 7 2 12" xfId="3107"/>
    <cellStyle name="20% - Акцент3 2 7 2 2" xfId="1146"/>
    <cellStyle name="20% - Акцент3 2 7 2 3" xfId="1626"/>
    <cellStyle name="20% - Акцент3 2 7 2 4" xfId="1992"/>
    <cellStyle name="20% - Акцент3 2 7 2 5" xfId="2529"/>
    <cellStyle name="20% - Акцент3 2 7 2 6" xfId="2530"/>
    <cellStyle name="20% - Акцент3 2 7 2 7" xfId="2531"/>
    <cellStyle name="20% - Акцент3 2 7 2 8" xfId="2532"/>
    <cellStyle name="20% - Акцент3 2 7 2 9" xfId="2533"/>
    <cellStyle name="20% - Акцент3 2 7 3" xfId="1148"/>
    <cellStyle name="20% — акцент3 2 7 3" xfId="1625"/>
    <cellStyle name="20% - Акцент3 2 7 4" xfId="1624"/>
    <cellStyle name="20% — акцент3 2 7 4" xfId="1991"/>
    <cellStyle name="20% - Акцент3 2 7 5" xfId="1990"/>
    <cellStyle name="20% — акцент3 2 7 5" xfId="2534"/>
    <cellStyle name="20% - Акцент3 2 7 6" xfId="2535"/>
    <cellStyle name="20% — акцент3 2 7 6" xfId="2536"/>
    <cellStyle name="20% - Акцент3 2 7 7" xfId="2537"/>
    <cellStyle name="20% — акцент3 2 7 7" xfId="2538"/>
    <cellStyle name="20% - Акцент3 2 7 8" xfId="2539"/>
    <cellStyle name="20% — акцент3 2 7 8" xfId="2540"/>
    <cellStyle name="20% - Акцент3 2 7 9" xfId="2541"/>
    <cellStyle name="20% — акцент3 2 7 9" xfId="2542"/>
    <cellStyle name="20% - Акцент3 2 8" xfId="394"/>
    <cellStyle name="20% — акцент3 2 8" xfId="395"/>
    <cellStyle name="20% - Акцент3 2 8 10" xfId="2545"/>
    <cellStyle name="20% — акцент3 2 8 10" xfId="2546"/>
    <cellStyle name="20% - Акцент3 2 8 11" xfId="2547"/>
    <cellStyle name="20% — акцент3 2 8 11" xfId="2544"/>
    <cellStyle name="20% - Акцент3 2 8 12" xfId="2543"/>
    <cellStyle name="20% — акцент3 2 8 12" xfId="3109"/>
    <cellStyle name="20% - Акцент3 2 8 13" xfId="3108"/>
    <cellStyle name="20% - Акцент3 2 8 2" xfId="396"/>
    <cellStyle name="20% — акцент3 2 8 2" xfId="1144"/>
    <cellStyle name="20% - Акцент3 2 8 2 10" xfId="2549"/>
    <cellStyle name="20% - Акцент3 2 8 2 11" xfId="2548"/>
    <cellStyle name="20% - Акцент3 2 8 2 12" xfId="3110"/>
    <cellStyle name="20% - Акцент3 2 8 2 2" xfId="1143"/>
    <cellStyle name="20% - Акцент3 2 8 2 3" xfId="1629"/>
    <cellStyle name="20% - Акцент3 2 8 2 4" xfId="1995"/>
    <cellStyle name="20% - Акцент3 2 8 2 5" xfId="2550"/>
    <cellStyle name="20% - Акцент3 2 8 2 6" xfId="2551"/>
    <cellStyle name="20% - Акцент3 2 8 2 7" xfId="2552"/>
    <cellStyle name="20% - Акцент3 2 8 2 8" xfId="2553"/>
    <cellStyle name="20% - Акцент3 2 8 2 9" xfId="2554"/>
    <cellStyle name="20% - Акцент3 2 8 3" xfId="1145"/>
    <cellStyle name="20% — акцент3 2 8 3" xfId="1628"/>
    <cellStyle name="20% - Акцент3 2 8 4" xfId="1627"/>
    <cellStyle name="20% — акцент3 2 8 4" xfId="1994"/>
    <cellStyle name="20% - Акцент3 2 8 5" xfId="1993"/>
    <cellStyle name="20% — акцент3 2 8 5" xfId="2555"/>
    <cellStyle name="20% - Акцент3 2 8 6" xfId="2556"/>
    <cellStyle name="20% — акцент3 2 8 6" xfId="2557"/>
    <cellStyle name="20% - Акцент3 2 8 7" xfId="2558"/>
    <cellStyle name="20% — акцент3 2 8 7" xfId="2559"/>
    <cellStyle name="20% - Акцент3 2 8 8" xfId="2560"/>
    <cellStyle name="20% — акцент3 2 8 8" xfId="2561"/>
    <cellStyle name="20% - Акцент3 2 8 9" xfId="2562"/>
    <cellStyle name="20% — акцент3 2 8 9" xfId="2563"/>
    <cellStyle name="20% - Акцент3 2 9" xfId="397"/>
    <cellStyle name="20% — акцент3 2 9" xfId="398"/>
    <cellStyle name="20% - Акцент3 2 9 10" xfId="2566"/>
    <cellStyle name="20% — акцент3 2 9 10" xfId="2567"/>
    <cellStyle name="20% - Акцент3 2 9 11" xfId="2568"/>
    <cellStyle name="20% — акцент3 2 9 11" xfId="2565"/>
    <cellStyle name="20% - Акцент3 2 9 12" xfId="2564"/>
    <cellStyle name="20% — акцент3 2 9 12" xfId="3112"/>
    <cellStyle name="20% - Акцент3 2 9 13" xfId="3111"/>
    <cellStyle name="20% - Акцент3 2 9 2" xfId="399"/>
    <cellStyle name="20% — акцент3 2 9 2" xfId="1141"/>
    <cellStyle name="20% - Акцент3 2 9 2 10" xfId="2570"/>
    <cellStyle name="20% - Акцент3 2 9 2 11" xfId="2569"/>
    <cellStyle name="20% - Акцент3 2 9 2 12" xfId="3113"/>
    <cellStyle name="20% - Акцент3 2 9 2 2" xfId="1140"/>
    <cellStyle name="20% - Акцент3 2 9 2 3" xfId="1632"/>
    <cellStyle name="20% - Акцент3 2 9 2 4" xfId="1998"/>
    <cellStyle name="20% - Акцент3 2 9 2 5" xfId="2571"/>
    <cellStyle name="20% - Акцент3 2 9 2 6" xfId="2572"/>
    <cellStyle name="20% - Акцент3 2 9 2 7" xfId="2573"/>
    <cellStyle name="20% - Акцент3 2 9 2 8" xfId="2574"/>
    <cellStyle name="20% - Акцент3 2 9 2 9" xfId="2575"/>
    <cellStyle name="20% - Акцент3 2 9 3" xfId="1142"/>
    <cellStyle name="20% — акцент3 2 9 3" xfId="1631"/>
    <cellStyle name="20% - Акцент3 2 9 4" xfId="1630"/>
    <cellStyle name="20% — акцент3 2 9 4" xfId="1997"/>
    <cellStyle name="20% - Акцент3 2 9 5" xfId="1996"/>
    <cellStyle name="20% — акцент3 2 9 5" xfId="2576"/>
    <cellStyle name="20% - Акцент3 2 9 6" xfId="2577"/>
    <cellStyle name="20% — акцент3 2 9 6" xfId="2578"/>
    <cellStyle name="20% - Акцент3 2 9 7" xfId="2579"/>
    <cellStyle name="20% — акцент3 2 9 7" xfId="2580"/>
    <cellStyle name="20% - Акцент3 2 9 8" xfId="2581"/>
    <cellStyle name="20% — акцент3 2 9 8" xfId="2582"/>
    <cellStyle name="20% - Акцент3 2 9 9" xfId="2583"/>
    <cellStyle name="20% — акцент3 2 9 9" xfId="2584"/>
    <cellStyle name="20% — акцент3 3" xfId="400"/>
    <cellStyle name="20% — акцент3 3 2" xfId="401"/>
    <cellStyle name="20% — акцент3 3 2 2" xfId="402"/>
    <cellStyle name="20% — акцент3 3 2 2 2" xfId="1137"/>
    <cellStyle name="20% — акцент3 3 2 3" xfId="1138"/>
    <cellStyle name="20% — акцент3 3 3" xfId="403"/>
    <cellStyle name="20% — акцент3 3 3 2" xfId="1136"/>
    <cellStyle name="20% — акцент3 3 4" xfId="404"/>
    <cellStyle name="20% — акцент3 3 4 2" xfId="1135"/>
    <cellStyle name="20% — акцент3 3 5" xfId="1139"/>
    <cellStyle name="20% — акцент3 4" xfId="405"/>
    <cellStyle name="20% — акцент3 4 2" xfId="406"/>
    <cellStyle name="20% — акцент3 4 2 2" xfId="407"/>
    <cellStyle name="20% — акцент3 4 2 2 2" xfId="1132"/>
    <cellStyle name="20% — акцент3 4 2 3" xfId="1133"/>
    <cellStyle name="20% — акцент3 4 3" xfId="408"/>
    <cellStyle name="20% — акцент3 4 3 2" xfId="1131"/>
    <cellStyle name="20% — акцент3 4 4" xfId="409"/>
    <cellStyle name="20% — акцент3 4 4 2" xfId="1130"/>
    <cellStyle name="20% — акцент3 4 5" xfId="1134"/>
    <cellStyle name="20% — акцент3 5" xfId="410"/>
    <cellStyle name="20% — акцент3 5 2" xfId="411"/>
    <cellStyle name="20% — акцент3 5 2 2" xfId="412"/>
    <cellStyle name="20% — акцент3 5 2 2 2" xfId="1127"/>
    <cellStyle name="20% — акцент3 5 2 3" xfId="1128"/>
    <cellStyle name="20% — акцент3 5 3" xfId="413"/>
    <cellStyle name="20% — акцент3 5 3 2" xfId="1126"/>
    <cellStyle name="20% — акцент3 5 4" xfId="414"/>
    <cellStyle name="20% — акцент3 5 4 2" xfId="1125"/>
    <cellStyle name="20% — акцент3 5 5" xfId="1129"/>
    <cellStyle name="20% — акцент3 6" xfId="415"/>
    <cellStyle name="20% — акцент3 6 2" xfId="416"/>
    <cellStyle name="20% — акцент3 6 2 2" xfId="417"/>
    <cellStyle name="20% — акцент3 6 2 2 2" xfId="1122"/>
    <cellStyle name="20% — акцент3 6 2 3" xfId="1123"/>
    <cellStyle name="20% — акцент3 6 3" xfId="418"/>
    <cellStyle name="20% — акцент3 6 3 2" xfId="1121"/>
    <cellStyle name="20% — акцент3 6 4" xfId="419"/>
    <cellStyle name="20% — акцент3 6 4 2" xfId="1120"/>
    <cellStyle name="20% — акцент3 6 5" xfId="1124"/>
    <cellStyle name="20% — акцент3 7" xfId="420"/>
    <cellStyle name="20% — акцент3 7 2" xfId="421"/>
    <cellStyle name="20% — акцент3 7 2 2" xfId="422"/>
    <cellStyle name="20% — акцент3 7 2 2 2" xfId="1117"/>
    <cellStyle name="20% — акцент3 7 2 3" xfId="1118"/>
    <cellStyle name="20% — акцент3 7 3" xfId="423"/>
    <cellStyle name="20% — акцент3 7 3 2" xfId="1116"/>
    <cellStyle name="20% — акцент3 7 4" xfId="424"/>
    <cellStyle name="20% — акцент3 7 4 2" xfId="1115"/>
    <cellStyle name="20% — акцент3 7 5" xfId="1119"/>
    <cellStyle name="20% — акцент3 8" xfId="1186"/>
    <cellStyle name="20% — акцент3 9" xfId="1591"/>
    <cellStyle name="20% — акцент4" xfId="425"/>
    <cellStyle name="20% — акцент4 10" xfId="2586"/>
    <cellStyle name="20% — акцент4 11" xfId="2585"/>
    <cellStyle name="20% - Акцент4 2" xfId="12"/>
    <cellStyle name="20% — акцент4 2" xfId="1114"/>
    <cellStyle name="20% - Акцент4 2 10" xfId="2588"/>
    <cellStyle name="20% - Акцент4 2 11" xfId="2589"/>
    <cellStyle name="20% - Акцент4 2 12" xfId="2590"/>
    <cellStyle name="20% - Акцент4 2 13" xfId="2587"/>
    <cellStyle name="20% - Акцент4 2 14" xfId="3114"/>
    <cellStyle name="20% - Акцент4 2 15" xfId="426"/>
    <cellStyle name="20% - Акцент4 2 2" xfId="427"/>
    <cellStyle name="20% - Акцент4 2 2 2" xfId="428"/>
    <cellStyle name="20% - Акцент4 2 2 2 2" xfId="1111"/>
    <cellStyle name="20% - Акцент4 2 2 3" xfId="1112"/>
    <cellStyle name="20% - Акцент4 2 3" xfId="429"/>
    <cellStyle name="20% - Акцент4 2 3 2" xfId="1110"/>
    <cellStyle name="20% - Акцент4 2 4" xfId="1113"/>
    <cellStyle name="20% - Акцент4 2 5" xfId="1634"/>
    <cellStyle name="20% - Акцент4 2 6" xfId="2017"/>
    <cellStyle name="20% - Акцент4 2 7" xfId="2591"/>
    <cellStyle name="20% - Акцент4 2 8" xfId="2592"/>
    <cellStyle name="20% - Акцент4 2 9" xfId="2593"/>
    <cellStyle name="20% - Акцент4 3" xfId="430"/>
    <cellStyle name="20% — акцент4 3" xfId="1633"/>
    <cellStyle name="20% - Акцент4 3 10" xfId="2594"/>
    <cellStyle name="20% - Акцент4 3 11" xfId="3115"/>
    <cellStyle name="20% - Акцент4 3 2" xfId="1109"/>
    <cellStyle name="20% - Акцент4 3 3" xfId="2021"/>
    <cellStyle name="20% - Акцент4 3 4" xfId="2595"/>
    <cellStyle name="20% - Акцент4 3 5" xfId="2596"/>
    <cellStyle name="20% - Акцент4 3 6" xfId="2597"/>
    <cellStyle name="20% - Акцент4 3 7" xfId="2598"/>
    <cellStyle name="20% - Акцент4 3 8" xfId="2599"/>
    <cellStyle name="20% - Акцент4 3 9" xfId="2600"/>
    <cellStyle name="20% — акцент4 4" xfId="2016"/>
    <cellStyle name="20% — акцент4 5" xfId="2601"/>
    <cellStyle name="20% — акцент4 6" xfId="2602"/>
    <cellStyle name="20% — акцент4 7" xfId="2603"/>
    <cellStyle name="20% — акцент4 8" xfId="2604"/>
    <cellStyle name="20% — акцент4 9" xfId="2605"/>
    <cellStyle name="20% — акцент5" xfId="431"/>
    <cellStyle name="20% — акцент5 10" xfId="2607"/>
    <cellStyle name="20% — акцент5 11" xfId="2606"/>
    <cellStyle name="20% - Акцент5 2" xfId="13"/>
    <cellStyle name="20% — акцент5 2" xfId="1108"/>
    <cellStyle name="20% - Акцент5 2 10" xfId="2609"/>
    <cellStyle name="20% - Акцент5 2 11" xfId="2610"/>
    <cellStyle name="20% - Акцент5 2 12" xfId="2611"/>
    <cellStyle name="20% - Акцент5 2 13" xfId="2608"/>
    <cellStyle name="20% - Акцент5 2 14" xfId="3116"/>
    <cellStyle name="20% - Акцент5 2 15" xfId="432"/>
    <cellStyle name="20% - Акцент5 2 2" xfId="433"/>
    <cellStyle name="20% - Акцент5 2 2 2" xfId="434"/>
    <cellStyle name="20% - Акцент5 2 2 2 2" xfId="1105"/>
    <cellStyle name="20% - Акцент5 2 2 3" xfId="1106"/>
    <cellStyle name="20% - Акцент5 2 3" xfId="435"/>
    <cellStyle name="20% - Акцент5 2 3 2" xfId="1104"/>
    <cellStyle name="20% - Акцент5 2 4" xfId="1107"/>
    <cellStyle name="20% - Акцент5 2 5" xfId="1636"/>
    <cellStyle name="20% - Акцент5 2 6" xfId="2023"/>
    <cellStyle name="20% - Акцент5 2 7" xfId="2612"/>
    <cellStyle name="20% - Акцент5 2 8" xfId="2613"/>
    <cellStyle name="20% - Акцент5 2 9" xfId="2614"/>
    <cellStyle name="20% - Акцент5 3" xfId="436"/>
    <cellStyle name="20% — акцент5 3" xfId="1635"/>
    <cellStyle name="20% - Акцент5 3 10" xfId="2615"/>
    <cellStyle name="20% - Акцент5 3 11" xfId="3117"/>
    <cellStyle name="20% - Акцент5 3 2" xfId="1103"/>
    <cellStyle name="20% - Акцент5 3 3" xfId="2027"/>
    <cellStyle name="20% - Акцент5 3 4" xfId="2616"/>
    <cellStyle name="20% - Акцент5 3 5" xfId="2617"/>
    <cellStyle name="20% - Акцент5 3 6" xfId="2618"/>
    <cellStyle name="20% - Акцент5 3 7" xfId="2619"/>
    <cellStyle name="20% - Акцент5 3 8" xfId="2620"/>
    <cellStyle name="20% - Акцент5 3 9" xfId="2621"/>
    <cellStyle name="20% — акцент5 4" xfId="2022"/>
    <cellStyle name="20% — акцент5 5" xfId="2622"/>
    <cellStyle name="20% — акцент5 6" xfId="2623"/>
    <cellStyle name="20% — акцент5 7" xfId="2624"/>
    <cellStyle name="20% — акцент5 8" xfId="2625"/>
    <cellStyle name="20% — акцент5 9" xfId="2626"/>
    <cellStyle name="20% — акцент6" xfId="437"/>
    <cellStyle name="20% — акцент6 10" xfId="2628"/>
    <cellStyle name="20% — акцент6 11" xfId="2627"/>
    <cellStyle name="20% - Акцент6 2" xfId="14"/>
    <cellStyle name="20% — акцент6 2" xfId="1102"/>
    <cellStyle name="20% - Акцент6 2 10" xfId="2630"/>
    <cellStyle name="20% - Акцент6 2 11" xfId="2631"/>
    <cellStyle name="20% - Акцент6 2 12" xfId="2632"/>
    <cellStyle name="20% - Акцент6 2 13" xfId="2629"/>
    <cellStyle name="20% - Акцент6 2 14" xfId="3118"/>
    <cellStyle name="20% - Акцент6 2 15" xfId="438"/>
    <cellStyle name="20% - Акцент6 2 2" xfId="439"/>
    <cellStyle name="20% - Акцент6 2 2 2" xfId="440"/>
    <cellStyle name="20% - Акцент6 2 2 2 2" xfId="1099"/>
    <cellStyle name="20% - Акцент6 2 2 3" xfId="1100"/>
    <cellStyle name="20% - Акцент6 2 3" xfId="441"/>
    <cellStyle name="20% - Акцент6 2 3 2" xfId="1098"/>
    <cellStyle name="20% - Акцент6 2 4" xfId="1101"/>
    <cellStyle name="20% - Акцент6 2 5" xfId="1638"/>
    <cellStyle name="20% - Акцент6 2 6" xfId="2029"/>
    <cellStyle name="20% - Акцент6 2 7" xfId="2633"/>
    <cellStyle name="20% - Акцент6 2 8" xfId="2634"/>
    <cellStyle name="20% - Акцент6 2 9" xfId="2635"/>
    <cellStyle name="20% - Акцент6 3" xfId="442"/>
    <cellStyle name="20% — акцент6 3" xfId="1637"/>
    <cellStyle name="20% - Акцент6 3 10" xfId="2636"/>
    <cellStyle name="20% - Акцент6 3 11" xfId="3119"/>
    <cellStyle name="20% - Акцент6 3 2" xfId="1097"/>
    <cellStyle name="20% - Акцент6 3 3" xfId="2033"/>
    <cellStyle name="20% - Акцент6 3 4" xfId="2637"/>
    <cellStyle name="20% - Акцент6 3 5" xfId="2638"/>
    <cellStyle name="20% - Акцент6 3 6" xfId="2639"/>
    <cellStyle name="20% - Акцент6 3 7" xfId="2640"/>
    <cellStyle name="20% - Акцент6 3 8" xfId="2641"/>
    <cellStyle name="20% - Акцент6 3 9" xfId="2642"/>
    <cellStyle name="20% — акцент6 4" xfId="2028"/>
    <cellStyle name="20% — акцент6 5" xfId="2643"/>
    <cellStyle name="20% — акцент6 6" xfId="2644"/>
    <cellStyle name="20% — акцент6 7" xfId="2645"/>
    <cellStyle name="20% — акцент6 8" xfId="2646"/>
    <cellStyle name="20% — акцент6 9" xfId="2647"/>
    <cellStyle name="40% — акцент1" xfId="443"/>
    <cellStyle name="40% — акцент1 10" xfId="2649"/>
    <cellStyle name="40% — акцент1 11" xfId="2648"/>
    <cellStyle name="40% - Акцент1 2" xfId="15"/>
    <cellStyle name="40% — акцент1 2" xfId="1096"/>
    <cellStyle name="40% - Акцент1 2 10" xfId="2651"/>
    <cellStyle name="40% - Акцент1 2 11" xfId="2652"/>
    <cellStyle name="40% - Акцент1 2 12" xfId="2653"/>
    <cellStyle name="40% - Акцент1 2 13" xfId="2650"/>
    <cellStyle name="40% - Акцент1 2 14" xfId="3120"/>
    <cellStyle name="40% - Акцент1 2 15" xfId="444"/>
    <cellStyle name="40% - Акцент1 2 2" xfId="445"/>
    <cellStyle name="40% - Акцент1 2 2 2" xfId="446"/>
    <cellStyle name="40% - Акцент1 2 2 2 2" xfId="1093"/>
    <cellStyle name="40% - Акцент1 2 2 3" xfId="1094"/>
    <cellStyle name="40% - Акцент1 2 3" xfId="447"/>
    <cellStyle name="40% - Акцент1 2 3 2" xfId="1092"/>
    <cellStyle name="40% - Акцент1 2 4" xfId="1095"/>
    <cellStyle name="40% - Акцент1 2 5" xfId="1640"/>
    <cellStyle name="40% - Акцент1 2 6" xfId="2035"/>
    <cellStyle name="40% - Акцент1 2 7" xfId="2654"/>
    <cellStyle name="40% - Акцент1 2 8" xfId="2655"/>
    <cellStyle name="40% - Акцент1 2 9" xfId="2656"/>
    <cellStyle name="40% - Акцент1 3" xfId="448"/>
    <cellStyle name="40% — акцент1 3" xfId="1639"/>
    <cellStyle name="40% - Акцент1 3 10" xfId="2657"/>
    <cellStyle name="40% - Акцент1 3 11" xfId="3121"/>
    <cellStyle name="40% - Акцент1 3 2" xfId="1091"/>
    <cellStyle name="40% - Акцент1 3 3" xfId="2036"/>
    <cellStyle name="40% - Акцент1 3 4" xfId="2658"/>
    <cellStyle name="40% - Акцент1 3 5" xfId="2659"/>
    <cellStyle name="40% - Акцент1 3 6" xfId="2660"/>
    <cellStyle name="40% - Акцент1 3 7" xfId="2661"/>
    <cellStyle name="40% - Акцент1 3 8" xfId="2662"/>
    <cellStyle name="40% - Акцент1 3 9" xfId="2663"/>
    <cellStyle name="40% — акцент1 4" xfId="2034"/>
    <cellStyle name="40% — акцент1 5" xfId="2664"/>
    <cellStyle name="40% — акцент1 6" xfId="2665"/>
    <cellStyle name="40% — акцент1 7" xfId="2666"/>
    <cellStyle name="40% — акцент1 8" xfId="2667"/>
    <cellStyle name="40% — акцент1 9" xfId="2668"/>
    <cellStyle name="40% — акцент2" xfId="449"/>
    <cellStyle name="40% — акцент2 10" xfId="2670"/>
    <cellStyle name="40% — акцент2 11" xfId="2669"/>
    <cellStyle name="40% - Акцент2 2" xfId="16"/>
    <cellStyle name="40% — акцент2 2" xfId="1090"/>
    <cellStyle name="40% - Акцент2 2 10" xfId="2672"/>
    <cellStyle name="40% - Акцент2 2 11" xfId="2673"/>
    <cellStyle name="40% - Акцент2 2 12" xfId="2674"/>
    <cellStyle name="40% - Акцент2 2 13" xfId="2671"/>
    <cellStyle name="40% - Акцент2 2 14" xfId="3122"/>
    <cellStyle name="40% - Акцент2 2 15" xfId="450"/>
    <cellStyle name="40% - Акцент2 2 2" xfId="451"/>
    <cellStyle name="40% - Акцент2 2 2 2" xfId="452"/>
    <cellStyle name="40% - Акцент2 2 2 2 2" xfId="1087"/>
    <cellStyle name="40% - Акцент2 2 2 3" xfId="1088"/>
    <cellStyle name="40% - Акцент2 2 3" xfId="453"/>
    <cellStyle name="40% - Акцент2 2 3 2" xfId="1086"/>
    <cellStyle name="40% - Акцент2 2 4" xfId="1089"/>
    <cellStyle name="40% - Акцент2 2 5" xfId="1642"/>
    <cellStyle name="40% - Акцент2 2 6" xfId="2038"/>
    <cellStyle name="40% - Акцент2 2 7" xfId="2675"/>
    <cellStyle name="40% - Акцент2 2 8" xfId="2676"/>
    <cellStyle name="40% - Акцент2 2 9" xfId="2677"/>
    <cellStyle name="40% - Акцент2 3" xfId="454"/>
    <cellStyle name="40% — акцент2 3" xfId="1641"/>
    <cellStyle name="40% - Акцент2 3 10" xfId="2678"/>
    <cellStyle name="40% - Акцент2 3 11" xfId="3123"/>
    <cellStyle name="40% - Акцент2 3 2" xfId="1085"/>
    <cellStyle name="40% - Акцент2 3 3" xfId="2039"/>
    <cellStyle name="40% - Акцент2 3 4" xfId="2679"/>
    <cellStyle name="40% - Акцент2 3 5" xfId="2680"/>
    <cellStyle name="40% - Акцент2 3 6" xfId="2681"/>
    <cellStyle name="40% - Акцент2 3 7" xfId="2682"/>
    <cellStyle name="40% - Акцент2 3 8" xfId="2683"/>
    <cellStyle name="40% - Акцент2 3 9" xfId="2684"/>
    <cellStyle name="40% — акцент2 4" xfId="2037"/>
    <cellStyle name="40% — акцент2 5" xfId="2685"/>
    <cellStyle name="40% — акцент2 6" xfId="2686"/>
    <cellStyle name="40% — акцент2 7" xfId="2687"/>
    <cellStyle name="40% — акцент2 8" xfId="2688"/>
    <cellStyle name="40% — акцент2 9" xfId="2689"/>
    <cellStyle name="40% — акцент3" xfId="455"/>
    <cellStyle name="40% — акцент3 10" xfId="2691"/>
    <cellStyle name="40% — акцент3 11" xfId="2690"/>
    <cellStyle name="40% - Акцент3 2" xfId="17"/>
    <cellStyle name="40% — акцент3 2" xfId="1084"/>
    <cellStyle name="40% - Акцент3 2 10" xfId="2693"/>
    <cellStyle name="40% - Акцент3 2 11" xfId="2694"/>
    <cellStyle name="40% - Акцент3 2 12" xfId="2695"/>
    <cellStyle name="40% - Акцент3 2 13" xfId="2692"/>
    <cellStyle name="40% - Акцент3 2 14" xfId="3124"/>
    <cellStyle name="40% - Акцент3 2 15" xfId="456"/>
    <cellStyle name="40% - Акцент3 2 2" xfId="457"/>
    <cellStyle name="40% - Акцент3 2 2 2" xfId="458"/>
    <cellStyle name="40% - Акцент3 2 2 2 2" xfId="1081"/>
    <cellStyle name="40% - Акцент3 2 2 3" xfId="1082"/>
    <cellStyle name="40% - Акцент3 2 3" xfId="459"/>
    <cellStyle name="40% - Акцент3 2 3 2" xfId="1080"/>
    <cellStyle name="40% - Акцент3 2 4" xfId="1083"/>
    <cellStyle name="40% - Акцент3 2 5" xfId="1644"/>
    <cellStyle name="40% - Акцент3 2 6" xfId="2041"/>
    <cellStyle name="40% - Акцент3 2 7" xfId="2696"/>
    <cellStyle name="40% - Акцент3 2 8" xfId="2697"/>
    <cellStyle name="40% - Акцент3 2 9" xfId="2698"/>
    <cellStyle name="40% - Акцент3 3" xfId="460"/>
    <cellStyle name="40% — акцент3 3" xfId="1643"/>
    <cellStyle name="40% - Акцент3 3 10" xfId="2699"/>
    <cellStyle name="40% - Акцент3 3 11" xfId="3125"/>
    <cellStyle name="40% - Акцент3 3 2" xfId="1079"/>
    <cellStyle name="40% - Акцент3 3 3" xfId="2045"/>
    <cellStyle name="40% - Акцент3 3 4" xfId="2700"/>
    <cellStyle name="40% - Акцент3 3 5" xfId="2701"/>
    <cellStyle name="40% - Акцент3 3 6" xfId="2702"/>
    <cellStyle name="40% - Акцент3 3 7" xfId="2703"/>
    <cellStyle name="40% - Акцент3 3 8" xfId="2704"/>
    <cellStyle name="40% - Акцент3 3 9" xfId="2705"/>
    <cellStyle name="40% — акцент3 4" xfId="2040"/>
    <cellStyle name="40% — акцент3 5" xfId="2706"/>
    <cellStyle name="40% — акцент3 6" xfId="2707"/>
    <cellStyle name="40% — акцент3 7" xfId="2708"/>
    <cellStyle name="40% — акцент3 8" xfId="2709"/>
    <cellStyle name="40% — акцент3 9" xfId="2710"/>
    <cellStyle name="40% — акцент4" xfId="461"/>
    <cellStyle name="40% — акцент4 10" xfId="2712"/>
    <cellStyle name="40% — акцент4 11" xfId="2711"/>
    <cellStyle name="40% - Акцент4 2" xfId="18"/>
    <cellStyle name="40% — акцент4 2" xfId="1078"/>
    <cellStyle name="40% - Акцент4 2 10" xfId="2714"/>
    <cellStyle name="40% - Акцент4 2 11" xfId="2715"/>
    <cellStyle name="40% - Акцент4 2 12" xfId="2716"/>
    <cellStyle name="40% - Акцент4 2 13" xfId="2713"/>
    <cellStyle name="40% - Акцент4 2 14" xfId="3126"/>
    <cellStyle name="40% - Акцент4 2 15" xfId="462"/>
    <cellStyle name="40% - Акцент4 2 2" xfId="463"/>
    <cellStyle name="40% - Акцент4 2 2 2" xfId="464"/>
    <cellStyle name="40% - Акцент4 2 2 2 2" xfId="1075"/>
    <cellStyle name="40% - Акцент4 2 2 3" xfId="1076"/>
    <cellStyle name="40% - Акцент4 2 3" xfId="465"/>
    <cellStyle name="40% - Акцент4 2 3 2" xfId="1074"/>
    <cellStyle name="40% - Акцент4 2 4" xfId="1077"/>
    <cellStyle name="40% - Акцент4 2 5" xfId="1646"/>
    <cellStyle name="40% - Акцент4 2 6" xfId="2047"/>
    <cellStyle name="40% - Акцент4 2 7" xfId="2717"/>
    <cellStyle name="40% - Акцент4 2 8" xfId="2718"/>
    <cellStyle name="40% - Акцент4 2 9" xfId="2719"/>
    <cellStyle name="40% - Акцент4 3" xfId="466"/>
    <cellStyle name="40% — акцент4 3" xfId="1645"/>
    <cellStyle name="40% - Акцент4 3 10" xfId="2720"/>
    <cellStyle name="40% - Акцент4 3 11" xfId="3127"/>
    <cellStyle name="40% - Акцент4 3 2" xfId="1073"/>
    <cellStyle name="40% - Акцент4 3 3" xfId="2051"/>
    <cellStyle name="40% - Акцент4 3 4" xfId="2721"/>
    <cellStyle name="40% - Акцент4 3 5" xfId="2722"/>
    <cellStyle name="40% - Акцент4 3 6" xfId="2723"/>
    <cellStyle name="40% - Акцент4 3 7" xfId="2724"/>
    <cellStyle name="40% - Акцент4 3 8" xfId="2725"/>
    <cellStyle name="40% - Акцент4 3 9" xfId="2726"/>
    <cellStyle name="40% — акцент4 4" xfId="2046"/>
    <cellStyle name="40% — акцент4 5" xfId="2727"/>
    <cellStyle name="40% — акцент4 6" xfId="2728"/>
    <cellStyle name="40% — акцент4 7" xfId="2729"/>
    <cellStyle name="40% — акцент4 8" xfId="2730"/>
    <cellStyle name="40% — акцент4 9" xfId="2731"/>
    <cellStyle name="40% — акцент5" xfId="467"/>
    <cellStyle name="40% — акцент5 10" xfId="2733"/>
    <cellStyle name="40% — акцент5 11" xfId="2732"/>
    <cellStyle name="40% - Акцент5 2" xfId="19"/>
    <cellStyle name="40% — акцент5 2" xfId="1072"/>
    <cellStyle name="40% - Акцент5 2 10" xfId="2735"/>
    <cellStyle name="40% - Акцент5 2 11" xfId="2736"/>
    <cellStyle name="40% - Акцент5 2 12" xfId="2737"/>
    <cellStyle name="40% - Акцент5 2 13" xfId="2734"/>
    <cellStyle name="40% - Акцент5 2 14" xfId="3128"/>
    <cellStyle name="40% - Акцент5 2 15" xfId="468"/>
    <cellStyle name="40% - Акцент5 2 2" xfId="469"/>
    <cellStyle name="40% - Акцент5 2 2 2" xfId="470"/>
    <cellStyle name="40% - Акцент5 2 2 2 2" xfId="1069"/>
    <cellStyle name="40% - Акцент5 2 2 3" xfId="1070"/>
    <cellStyle name="40% - Акцент5 2 3" xfId="471"/>
    <cellStyle name="40% - Акцент5 2 3 2" xfId="1068"/>
    <cellStyle name="40% - Акцент5 2 4" xfId="1071"/>
    <cellStyle name="40% - Акцент5 2 5" xfId="1648"/>
    <cellStyle name="40% - Акцент5 2 6" xfId="2053"/>
    <cellStyle name="40% - Акцент5 2 7" xfId="2738"/>
    <cellStyle name="40% - Акцент5 2 8" xfId="2739"/>
    <cellStyle name="40% - Акцент5 2 9" xfId="2740"/>
    <cellStyle name="40% - Акцент5 3" xfId="472"/>
    <cellStyle name="40% — акцент5 3" xfId="1647"/>
    <cellStyle name="40% - Акцент5 3 10" xfId="2741"/>
    <cellStyle name="40% - Акцент5 3 11" xfId="3129"/>
    <cellStyle name="40% - Акцент5 3 2" xfId="1067"/>
    <cellStyle name="40% - Акцент5 3 3" xfId="2057"/>
    <cellStyle name="40% - Акцент5 3 4" xfId="2742"/>
    <cellStyle name="40% - Акцент5 3 5" xfId="2743"/>
    <cellStyle name="40% - Акцент5 3 6" xfId="2744"/>
    <cellStyle name="40% - Акцент5 3 7" xfId="2745"/>
    <cellStyle name="40% - Акцент5 3 8" xfId="2746"/>
    <cellStyle name="40% - Акцент5 3 9" xfId="2747"/>
    <cellStyle name="40% — акцент5 4" xfId="2052"/>
    <cellStyle name="40% — акцент5 5" xfId="2748"/>
    <cellStyle name="40% — акцент5 6" xfId="2749"/>
    <cellStyle name="40% — акцент5 7" xfId="2750"/>
    <cellStyle name="40% — акцент5 8" xfId="2751"/>
    <cellStyle name="40% — акцент5 9" xfId="2752"/>
    <cellStyle name="40% — акцент6" xfId="473"/>
    <cellStyle name="40% — акцент6 10" xfId="2754"/>
    <cellStyle name="40% — акцент6 11" xfId="2753"/>
    <cellStyle name="40% - Акцент6 2" xfId="20"/>
    <cellStyle name="40% — акцент6 2" xfId="1066"/>
    <cellStyle name="40% - Акцент6 2 10" xfId="2756"/>
    <cellStyle name="40% - Акцент6 2 11" xfId="2757"/>
    <cellStyle name="40% - Акцент6 2 12" xfId="2758"/>
    <cellStyle name="40% - Акцент6 2 13" xfId="2755"/>
    <cellStyle name="40% - Акцент6 2 14" xfId="3130"/>
    <cellStyle name="40% - Акцент6 2 15" xfId="474"/>
    <cellStyle name="40% - Акцент6 2 2" xfId="475"/>
    <cellStyle name="40% - Акцент6 2 2 2" xfId="476"/>
    <cellStyle name="40% - Акцент6 2 2 2 2" xfId="1063"/>
    <cellStyle name="40% - Акцент6 2 2 3" xfId="1064"/>
    <cellStyle name="40% - Акцент6 2 3" xfId="477"/>
    <cellStyle name="40% - Акцент6 2 3 2" xfId="1062"/>
    <cellStyle name="40% - Акцент6 2 4" xfId="1065"/>
    <cellStyle name="40% - Акцент6 2 5" xfId="1650"/>
    <cellStyle name="40% - Акцент6 2 6" xfId="2059"/>
    <cellStyle name="40% - Акцент6 2 7" xfId="2759"/>
    <cellStyle name="40% - Акцент6 2 8" xfId="2760"/>
    <cellStyle name="40% - Акцент6 2 9" xfId="2761"/>
    <cellStyle name="40% - Акцент6 3" xfId="478"/>
    <cellStyle name="40% — акцент6 3" xfId="1649"/>
    <cellStyle name="40% - Акцент6 3 10" xfId="2762"/>
    <cellStyle name="40% - Акцент6 3 11" xfId="3131"/>
    <cellStyle name="40% - Акцент6 3 2" xfId="1061"/>
    <cellStyle name="40% - Акцент6 3 3" xfId="2063"/>
    <cellStyle name="40% - Акцент6 3 4" xfId="2763"/>
    <cellStyle name="40% - Акцент6 3 5" xfId="2764"/>
    <cellStyle name="40% - Акцент6 3 6" xfId="2765"/>
    <cellStyle name="40% - Акцент6 3 7" xfId="2766"/>
    <cellStyle name="40% - Акцент6 3 8" xfId="2767"/>
    <cellStyle name="40% - Акцент6 3 9" xfId="2768"/>
    <cellStyle name="40% — акцент6 4" xfId="2058"/>
    <cellStyle name="40% — акцент6 5" xfId="2769"/>
    <cellStyle name="40% — акцент6 6" xfId="2770"/>
    <cellStyle name="40% — акцент6 7" xfId="2771"/>
    <cellStyle name="40% — акцент6 8" xfId="2772"/>
    <cellStyle name="40% — акцент6 9" xfId="2773"/>
    <cellStyle name="60% — акцент1" xfId="479"/>
    <cellStyle name="60% — акцент1 10" xfId="2775"/>
    <cellStyle name="60% — акцент1 11" xfId="2774"/>
    <cellStyle name="60% - Акцент1 2" xfId="21"/>
    <cellStyle name="60% — акцент1 2" xfId="1060"/>
    <cellStyle name="60% - Акцент1 2 10" xfId="2777"/>
    <cellStyle name="60% - Акцент1 2 11" xfId="2778"/>
    <cellStyle name="60% - Акцент1 2 12" xfId="2779"/>
    <cellStyle name="60% - Акцент1 2 13" xfId="2776"/>
    <cellStyle name="60% - Акцент1 2 14" xfId="3132"/>
    <cellStyle name="60% - Акцент1 2 15" xfId="480"/>
    <cellStyle name="60% - Акцент1 2 2" xfId="481"/>
    <cellStyle name="60% - Акцент1 2 2 2" xfId="482"/>
    <cellStyle name="60% - Акцент1 2 2 2 2" xfId="1057"/>
    <cellStyle name="60% - Акцент1 2 2 3" xfId="1058"/>
    <cellStyle name="60% - Акцент1 2 3" xfId="483"/>
    <cellStyle name="60% - Акцент1 2 3 2" xfId="1056"/>
    <cellStyle name="60% - Акцент1 2 4" xfId="1059"/>
    <cellStyle name="60% - Акцент1 2 5" xfId="1652"/>
    <cellStyle name="60% - Акцент1 2 6" xfId="2065"/>
    <cellStyle name="60% - Акцент1 2 7" xfId="2780"/>
    <cellStyle name="60% - Акцент1 2 8" xfId="2781"/>
    <cellStyle name="60% - Акцент1 2 9" xfId="2782"/>
    <cellStyle name="60% - Акцент1 3" xfId="484"/>
    <cellStyle name="60% — акцент1 3" xfId="1651"/>
    <cellStyle name="60% - Акцент1 3 10" xfId="2783"/>
    <cellStyle name="60% - Акцент1 3 11" xfId="3133"/>
    <cellStyle name="60% - Акцент1 3 2" xfId="1055"/>
    <cellStyle name="60% - Акцент1 3 3" xfId="2068"/>
    <cellStyle name="60% - Акцент1 3 4" xfId="2784"/>
    <cellStyle name="60% - Акцент1 3 5" xfId="2785"/>
    <cellStyle name="60% - Акцент1 3 6" xfId="2786"/>
    <cellStyle name="60% - Акцент1 3 7" xfId="2787"/>
    <cellStyle name="60% - Акцент1 3 8" xfId="2788"/>
    <cellStyle name="60% - Акцент1 3 9" xfId="2789"/>
    <cellStyle name="60% — акцент1 4" xfId="2064"/>
    <cellStyle name="60% — акцент1 5" xfId="2790"/>
    <cellStyle name="60% — акцент1 6" xfId="2791"/>
    <cellStyle name="60% — акцент1 7" xfId="2792"/>
    <cellStyle name="60% — акцент1 8" xfId="2793"/>
    <cellStyle name="60% — акцент1 9" xfId="2794"/>
    <cellStyle name="60% — акцент2" xfId="485"/>
    <cellStyle name="60% — акцент2 10" xfId="2796"/>
    <cellStyle name="60% — акцент2 11" xfId="2795"/>
    <cellStyle name="60% - Акцент2 2" xfId="22"/>
    <cellStyle name="60% — акцент2 2" xfId="1054"/>
    <cellStyle name="60% - Акцент2 2 10" xfId="2798"/>
    <cellStyle name="60% - Акцент2 2 11" xfId="2799"/>
    <cellStyle name="60% - Акцент2 2 12" xfId="2800"/>
    <cellStyle name="60% - Акцент2 2 13" xfId="2797"/>
    <cellStyle name="60% - Акцент2 2 14" xfId="3134"/>
    <cellStyle name="60% - Акцент2 2 15" xfId="486"/>
    <cellStyle name="60% - Акцент2 2 2" xfId="487"/>
    <cellStyle name="60% - Акцент2 2 2 2" xfId="488"/>
    <cellStyle name="60% - Акцент2 2 2 2 2" xfId="1051"/>
    <cellStyle name="60% - Акцент2 2 2 3" xfId="1052"/>
    <cellStyle name="60% - Акцент2 2 3" xfId="489"/>
    <cellStyle name="60% - Акцент2 2 3 2" xfId="1050"/>
    <cellStyle name="60% - Акцент2 2 4" xfId="1053"/>
    <cellStyle name="60% - Акцент2 2 5" xfId="1654"/>
    <cellStyle name="60% - Акцент2 2 6" xfId="2070"/>
    <cellStyle name="60% - Акцент2 2 7" xfId="2801"/>
    <cellStyle name="60% - Акцент2 2 8" xfId="2802"/>
    <cellStyle name="60% - Акцент2 2 9" xfId="2803"/>
    <cellStyle name="60% - Акцент2 3" xfId="490"/>
    <cellStyle name="60% — акцент2 3" xfId="1653"/>
    <cellStyle name="60% - Акцент2 3 10" xfId="2804"/>
    <cellStyle name="60% - Акцент2 3 11" xfId="3135"/>
    <cellStyle name="60% - Акцент2 3 2" xfId="1049"/>
    <cellStyle name="60% - Акцент2 3 3" xfId="2071"/>
    <cellStyle name="60% - Акцент2 3 4" xfId="2805"/>
    <cellStyle name="60% - Акцент2 3 5" xfId="2806"/>
    <cellStyle name="60% - Акцент2 3 6" xfId="2807"/>
    <cellStyle name="60% - Акцент2 3 7" xfId="2808"/>
    <cellStyle name="60% - Акцент2 3 8" xfId="2809"/>
    <cellStyle name="60% - Акцент2 3 9" xfId="2810"/>
    <cellStyle name="60% — акцент2 4" xfId="2069"/>
    <cellStyle name="60% — акцент2 5" xfId="2811"/>
    <cellStyle name="60% — акцент2 6" xfId="2812"/>
    <cellStyle name="60% — акцент2 7" xfId="2813"/>
    <cellStyle name="60% — акцент2 8" xfId="2814"/>
    <cellStyle name="60% — акцент2 9" xfId="2815"/>
    <cellStyle name="60% — акцент3" xfId="491"/>
    <cellStyle name="60% — акцент3 10" xfId="2817"/>
    <cellStyle name="60% — акцент3 11" xfId="2816"/>
    <cellStyle name="60% - Акцент3 2" xfId="23"/>
    <cellStyle name="60% — акцент3 2" xfId="1048"/>
    <cellStyle name="60% - Акцент3 2 10" xfId="2819"/>
    <cellStyle name="60% - Акцент3 2 11" xfId="2820"/>
    <cellStyle name="60% - Акцент3 2 12" xfId="2821"/>
    <cellStyle name="60% - Акцент3 2 13" xfId="2818"/>
    <cellStyle name="60% - Акцент3 2 14" xfId="3136"/>
    <cellStyle name="60% - Акцент3 2 15" xfId="492"/>
    <cellStyle name="60% - Акцент3 2 2" xfId="493"/>
    <cellStyle name="60% - Акцент3 2 2 2" xfId="494"/>
    <cellStyle name="60% - Акцент3 2 2 2 2" xfId="1045"/>
    <cellStyle name="60% - Акцент3 2 2 3" xfId="1046"/>
    <cellStyle name="60% - Акцент3 2 3" xfId="495"/>
    <cellStyle name="60% - Акцент3 2 3 2" xfId="1044"/>
    <cellStyle name="60% - Акцент3 2 4" xfId="1047"/>
    <cellStyle name="60% - Акцент3 2 5" xfId="1656"/>
    <cellStyle name="60% - Акцент3 2 6" xfId="2073"/>
    <cellStyle name="60% - Акцент3 2 7" xfId="2822"/>
    <cellStyle name="60% - Акцент3 2 8" xfId="2823"/>
    <cellStyle name="60% - Акцент3 2 9" xfId="2824"/>
    <cellStyle name="60% - Акцент3 3" xfId="496"/>
    <cellStyle name="60% — акцент3 3" xfId="1655"/>
    <cellStyle name="60% - Акцент3 3 10" xfId="2825"/>
    <cellStyle name="60% - Акцент3 3 11" xfId="3137"/>
    <cellStyle name="60% - Акцент3 3 2" xfId="1043"/>
    <cellStyle name="60% - Акцент3 3 3" xfId="2075"/>
    <cellStyle name="60% - Акцент3 3 4" xfId="2826"/>
    <cellStyle name="60% - Акцент3 3 5" xfId="2827"/>
    <cellStyle name="60% - Акцент3 3 6" xfId="2828"/>
    <cellStyle name="60% - Акцент3 3 7" xfId="2829"/>
    <cellStyle name="60% - Акцент3 3 8" xfId="2830"/>
    <cellStyle name="60% - Акцент3 3 9" xfId="2831"/>
    <cellStyle name="60% — акцент3 4" xfId="2072"/>
    <cellStyle name="60% — акцент3 5" xfId="2832"/>
    <cellStyle name="60% — акцент3 6" xfId="2833"/>
    <cellStyle name="60% — акцент3 7" xfId="2834"/>
    <cellStyle name="60% — акцент3 8" xfId="2835"/>
    <cellStyle name="60% — акцент3 9" xfId="2836"/>
    <cellStyle name="60% — акцент4" xfId="497"/>
    <cellStyle name="60% — акцент4 10" xfId="2838"/>
    <cellStyle name="60% — акцент4 11" xfId="2837"/>
    <cellStyle name="60% - Акцент4 2" xfId="24"/>
    <cellStyle name="60% — акцент4 2" xfId="1042"/>
    <cellStyle name="60% - Акцент4 2 10" xfId="2840"/>
    <cellStyle name="60% - Акцент4 2 11" xfId="2841"/>
    <cellStyle name="60% - Акцент4 2 12" xfId="2842"/>
    <cellStyle name="60% - Акцент4 2 13" xfId="2839"/>
    <cellStyle name="60% - Акцент4 2 14" xfId="3138"/>
    <cellStyle name="60% - Акцент4 2 15" xfId="498"/>
    <cellStyle name="60% - Акцент4 2 2" xfId="499"/>
    <cellStyle name="60% - Акцент4 2 2 2" xfId="500"/>
    <cellStyle name="60% - Акцент4 2 2 2 2" xfId="1039"/>
    <cellStyle name="60% - Акцент4 2 2 3" xfId="1040"/>
    <cellStyle name="60% - Акцент4 2 3" xfId="501"/>
    <cellStyle name="60% - Акцент4 2 3 2" xfId="1038"/>
    <cellStyle name="60% - Акцент4 2 4" xfId="1041"/>
    <cellStyle name="60% - Акцент4 2 5" xfId="1658"/>
    <cellStyle name="60% - Акцент4 2 6" xfId="2077"/>
    <cellStyle name="60% - Акцент4 2 7" xfId="2843"/>
    <cellStyle name="60% - Акцент4 2 8" xfId="2844"/>
    <cellStyle name="60% - Акцент4 2 9" xfId="2845"/>
    <cellStyle name="60% - Акцент4 3" xfId="502"/>
    <cellStyle name="60% — акцент4 3" xfId="1657"/>
    <cellStyle name="60% - Акцент4 3 10" xfId="2846"/>
    <cellStyle name="60% - Акцент4 3 11" xfId="3139"/>
    <cellStyle name="60% - Акцент4 3 2" xfId="1037"/>
    <cellStyle name="60% - Акцент4 3 3" xfId="2081"/>
    <cellStyle name="60% - Акцент4 3 4" xfId="2847"/>
    <cellStyle name="60% - Акцент4 3 5" xfId="2848"/>
    <cellStyle name="60% - Акцент4 3 6" xfId="2849"/>
    <cellStyle name="60% - Акцент4 3 7" xfId="2850"/>
    <cellStyle name="60% - Акцент4 3 8" xfId="2851"/>
    <cellStyle name="60% - Акцент4 3 9" xfId="2852"/>
    <cellStyle name="60% — акцент4 4" xfId="2076"/>
    <cellStyle name="60% — акцент4 5" xfId="2853"/>
    <cellStyle name="60% — акцент4 6" xfId="2854"/>
    <cellStyle name="60% — акцент4 7" xfId="2855"/>
    <cellStyle name="60% — акцент4 8" xfId="2856"/>
    <cellStyle name="60% — акцент4 9" xfId="2857"/>
    <cellStyle name="60% — акцент5" xfId="503"/>
    <cellStyle name="60% — акцент5 10" xfId="2859"/>
    <cellStyle name="60% — акцент5 11" xfId="2858"/>
    <cellStyle name="60% - Акцент5 2" xfId="25"/>
    <cellStyle name="60% — акцент5 2" xfId="1036"/>
    <cellStyle name="60% - Акцент5 2 10" xfId="2861"/>
    <cellStyle name="60% - Акцент5 2 11" xfId="2862"/>
    <cellStyle name="60% - Акцент5 2 12" xfId="2863"/>
    <cellStyle name="60% - Акцент5 2 13" xfId="2860"/>
    <cellStyle name="60% - Акцент5 2 14" xfId="3140"/>
    <cellStyle name="60% - Акцент5 2 15" xfId="504"/>
    <cellStyle name="60% - Акцент5 2 2" xfId="505"/>
    <cellStyle name="60% - Акцент5 2 2 2" xfId="506"/>
    <cellStyle name="60% - Акцент5 2 2 2 2" xfId="1033"/>
    <cellStyle name="60% - Акцент5 2 2 3" xfId="1034"/>
    <cellStyle name="60% - Акцент5 2 3" xfId="507"/>
    <cellStyle name="60% - Акцент5 2 3 2" xfId="1032"/>
    <cellStyle name="60% - Акцент5 2 4" xfId="1035"/>
    <cellStyle name="60% - Акцент5 2 5" xfId="1660"/>
    <cellStyle name="60% - Акцент5 2 6" xfId="2083"/>
    <cellStyle name="60% - Акцент5 2 7" xfId="2864"/>
    <cellStyle name="60% - Акцент5 2 8" xfId="2865"/>
    <cellStyle name="60% - Акцент5 2 9" xfId="2866"/>
    <cellStyle name="60% - Акцент5 3" xfId="508"/>
    <cellStyle name="60% — акцент5 3" xfId="1659"/>
    <cellStyle name="60% - Акцент5 3 10" xfId="2867"/>
    <cellStyle name="60% - Акцент5 3 11" xfId="3141"/>
    <cellStyle name="60% - Акцент5 3 2" xfId="1031"/>
    <cellStyle name="60% - Акцент5 3 3" xfId="2087"/>
    <cellStyle name="60% - Акцент5 3 4" xfId="2868"/>
    <cellStyle name="60% - Акцент5 3 5" xfId="2869"/>
    <cellStyle name="60% - Акцент5 3 6" xfId="2870"/>
    <cellStyle name="60% - Акцент5 3 7" xfId="2871"/>
    <cellStyle name="60% - Акцент5 3 8" xfId="2872"/>
    <cellStyle name="60% - Акцент5 3 9" xfId="2873"/>
    <cellStyle name="60% — акцент5 4" xfId="2082"/>
    <cellStyle name="60% — акцент5 5" xfId="2874"/>
    <cellStyle name="60% — акцент5 6" xfId="2875"/>
    <cellStyle name="60% — акцент5 7" xfId="2876"/>
    <cellStyle name="60% — акцент5 8" xfId="2877"/>
    <cellStyle name="60% — акцент5 9" xfId="2878"/>
    <cellStyle name="60% — акцент6" xfId="509"/>
    <cellStyle name="60% — акцент6 10" xfId="2880"/>
    <cellStyle name="60% — акцент6 11" xfId="2879"/>
    <cellStyle name="60% - Акцент6 2" xfId="26"/>
    <cellStyle name="60% — акцент6 2" xfId="1030"/>
    <cellStyle name="60% - Акцент6 2 10" xfId="2882"/>
    <cellStyle name="60% - Акцент6 2 11" xfId="2883"/>
    <cellStyle name="60% - Акцент6 2 12" xfId="2884"/>
    <cellStyle name="60% - Акцент6 2 13" xfId="2881"/>
    <cellStyle name="60% - Акцент6 2 14" xfId="3142"/>
    <cellStyle name="60% - Акцент6 2 15" xfId="510"/>
    <cellStyle name="60% - Акцент6 2 2" xfId="511"/>
    <cellStyle name="60% - Акцент6 2 2 2" xfId="512"/>
    <cellStyle name="60% - Акцент6 2 2 2 2" xfId="1027"/>
    <cellStyle name="60% - Акцент6 2 2 3" xfId="1028"/>
    <cellStyle name="60% - Акцент6 2 3" xfId="513"/>
    <cellStyle name="60% - Акцент6 2 3 2" xfId="1026"/>
    <cellStyle name="60% - Акцент6 2 4" xfId="1029"/>
    <cellStyle name="60% - Акцент6 2 5" xfId="1662"/>
    <cellStyle name="60% - Акцент6 2 6" xfId="2089"/>
    <cellStyle name="60% - Акцент6 2 7" xfId="2885"/>
    <cellStyle name="60% - Акцент6 2 8" xfId="2886"/>
    <cellStyle name="60% - Акцент6 2 9" xfId="2887"/>
    <cellStyle name="60% - Акцент6 3" xfId="514"/>
    <cellStyle name="60% — акцент6 3" xfId="1661"/>
    <cellStyle name="60% - Акцент6 3 10" xfId="2888"/>
    <cellStyle name="60% - Акцент6 3 11" xfId="3143"/>
    <cellStyle name="60% - Акцент6 3 2" xfId="1025"/>
    <cellStyle name="60% - Акцент6 3 3" xfId="2093"/>
    <cellStyle name="60% - Акцент6 3 4" xfId="2889"/>
    <cellStyle name="60% - Акцент6 3 5" xfId="2890"/>
    <cellStyle name="60% - Акцент6 3 6" xfId="2891"/>
    <cellStyle name="60% - Акцент6 3 7" xfId="2892"/>
    <cellStyle name="60% - Акцент6 3 8" xfId="2893"/>
    <cellStyle name="60% - Акцент6 3 9" xfId="2894"/>
    <cellStyle name="60% — акцент6 4" xfId="2088"/>
    <cellStyle name="60% — акцент6 5" xfId="2895"/>
    <cellStyle name="60% — акцент6 6" xfId="2896"/>
    <cellStyle name="60% — акцент6 7" xfId="2897"/>
    <cellStyle name="60% — акцент6 8" xfId="2898"/>
    <cellStyle name="60% — акцент6 9" xfId="2899"/>
    <cellStyle name="Excel Built-in Normal" xfId="27"/>
    <cellStyle name="Excel Built-in Normal 2" xfId="3146"/>
    <cellStyle name="Normal 2" xfId="515"/>
    <cellStyle name="Normal 2 2" xfId="516"/>
    <cellStyle name="Normal 2 2 2" xfId="517"/>
    <cellStyle name="Normal 2 2 2 2" xfId="1022"/>
    <cellStyle name="Normal 2 2 3" xfId="1023"/>
    <cellStyle name="Normal 2 3" xfId="518"/>
    <cellStyle name="Normal 2 3 2" xfId="1021"/>
    <cellStyle name="Normal 2 4" xfId="1024"/>
    <cellStyle name="Normal_ICD10" xfId="519"/>
    <cellStyle name="rowHeaderLeft" xfId="3"/>
    <cellStyle name="rowHeadersBackground" xfId="4"/>
    <cellStyle name="simpleDataCell" xfId="2"/>
    <cellStyle name="TableStyleLight1" xfId="28"/>
    <cellStyle name="Акцент1 2" xfId="29"/>
    <cellStyle name="Акцент1 2 2" xfId="522"/>
    <cellStyle name="Акцент1 2 2 2" xfId="523"/>
    <cellStyle name="Акцент1 2 2 2 2" xfId="1017"/>
    <cellStyle name="Акцент1 2 2 3" xfId="1018"/>
    <cellStyle name="Акцент1 2 3" xfId="524"/>
    <cellStyle name="Акцент1 2 3 2" xfId="1016"/>
    <cellStyle name="Акцент1 2 4" xfId="1019"/>
    <cellStyle name="Акцент1 2 5" xfId="521"/>
    <cellStyle name="Акцент1 3" xfId="525"/>
    <cellStyle name="Акцент1 3 2" xfId="526"/>
    <cellStyle name="Акцент1 3 2 2" xfId="1014"/>
    <cellStyle name="Акцент1 3 3" xfId="1015"/>
    <cellStyle name="Акцент1 4" xfId="527"/>
    <cellStyle name="Акцент1 4 2" xfId="1013"/>
    <cellStyle name="Акцент1 5" xfId="520"/>
    <cellStyle name="Акцент1 5 2" xfId="2900"/>
    <cellStyle name="Акцент1 6" xfId="1020"/>
    <cellStyle name="Акцент1 7" xfId="2901"/>
    <cellStyle name="Акцент2 2" xfId="30"/>
    <cellStyle name="Акцент2 2 2" xfId="530"/>
    <cellStyle name="Акцент2 2 2 2" xfId="531"/>
    <cellStyle name="Акцент2 2 2 2 2" xfId="1009"/>
    <cellStyle name="Акцент2 2 2 3" xfId="1010"/>
    <cellStyle name="Акцент2 2 3" xfId="532"/>
    <cellStyle name="Акцент2 2 3 2" xfId="1008"/>
    <cellStyle name="Акцент2 2 4" xfId="1011"/>
    <cellStyle name="Акцент2 2 5" xfId="529"/>
    <cellStyle name="Акцент2 3" xfId="533"/>
    <cellStyle name="Акцент2 3 2" xfId="534"/>
    <cellStyle name="Акцент2 3 2 2" xfId="1006"/>
    <cellStyle name="Акцент2 3 3" xfId="1007"/>
    <cellStyle name="Акцент2 4" xfId="535"/>
    <cellStyle name="Акцент2 4 2" xfId="1005"/>
    <cellStyle name="Акцент2 5" xfId="528"/>
    <cellStyle name="Акцент2 5 2" xfId="2902"/>
    <cellStyle name="Акцент2 6" xfId="1012"/>
    <cellStyle name="Акцент2 7" xfId="2903"/>
    <cellStyle name="Акцент3 2" xfId="31"/>
    <cellStyle name="Акцент3 2 2" xfId="538"/>
    <cellStyle name="Акцент3 2 2 2" xfId="539"/>
    <cellStyle name="Акцент3 2 2 2 2" xfId="1001"/>
    <cellStyle name="Акцент3 2 2 3" xfId="1002"/>
    <cellStyle name="Акцент3 2 3" xfId="540"/>
    <cellStyle name="Акцент3 2 3 2" xfId="1000"/>
    <cellStyle name="Акцент3 2 4" xfId="1003"/>
    <cellStyle name="Акцент3 2 5" xfId="537"/>
    <cellStyle name="Акцент3 3" xfId="541"/>
    <cellStyle name="Акцент3 3 2" xfId="542"/>
    <cellStyle name="Акцент3 3 2 2" xfId="998"/>
    <cellStyle name="Акцент3 3 3" xfId="999"/>
    <cellStyle name="Акцент3 4" xfId="543"/>
    <cellStyle name="Акцент3 4 2" xfId="1272"/>
    <cellStyle name="Акцент3 5" xfId="536"/>
    <cellStyle name="Акцент3 5 2" xfId="2904"/>
    <cellStyle name="Акцент3 6" xfId="1004"/>
    <cellStyle name="Акцент3 7" xfId="2905"/>
    <cellStyle name="Акцент4 2" xfId="32"/>
    <cellStyle name="Акцент4 2 2" xfId="546"/>
    <cellStyle name="Акцент4 2 2 2" xfId="547"/>
    <cellStyle name="Акцент4 2 2 2 2" xfId="1276"/>
    <cellStyle name="Акцент4 2 2 3" xfId="1275"/>
    <cellStyle name="Акцент4 2 3" xfId="548"/>
    <cellStyle name="Акцент4 2 3 2" xfId="1277"/>
    <cellStyle name="Акцент4 2 4" xfId="1274"/>
    <cellStyle name="Акцент4 2 5" xfId="545"/>
    <cellStyle name="Акцент4 3" xfId="549"/>
    <cellStyle name="Акцент4 3 2" xfId="550"/>
    <cellStyle name="Акцент4 3 2 2" xfId="1279"/>
    <cellStyle name="Акцент4 3 3" xfId="1278"/>
    <cellStyle name="Акцент4 4" xfId="551"/>
    <cellStyle name="Акцент4 4 2" xfId="1280"/>
    <cellStyle name="Акцент4 5" xfId="544"/>
    <cellStyle name="Акцент4 5 2" xfId="2907"/>
    <cellStyle name="Акцент4 6" xfId="1273"/>
    <cellStyle name="Акцент4 7" xfId="2908"/>
    <cellStyle name="Акцент5 2" xfId="33"/>
    <cellStyle name="Акцент5 2 2" xfId="554"/>
    <cellStyle name="Акцент5 2 2 2" xfId="555"/>
    <cellStyle name="Акцент5 2 2 2 2" xfId="1284"/>
    <cellStyle name="Акцент5 2 2 3" xfId="1283"/>
    <cellStyle name="Акцент5 2 3" xfId="556"/>
    <cellStyle name="Акцент5 2 3 2" xfId="1285"/>
    <cellStyle name="Акцент5 2 4" xfId="1282"/>
    <cellStyle name="Акцент5 2 5" xfId="553"/>
    <cellStyle name="Акцент5 3" xfId="557"/>
    <cellStyle name="Акцент5 3 2" xfId="558"/>
    <cellStyle name="Акцент5 3 2 2" xfId="1287"/>
    <cellStyle name="Акцент5 3 3" xfId="1286"/>
    <cellStyle name="Акцент5 4" xfId="559"/>
    <cellStyle name="Акцент5 4 2" xfId="1288"/>
    <cellStyle name="Акцент5 5" xfId="552"/>
    <cellStyle name="Акцент5 5 2" xfId="2909"/>
    <cellStyle name="Акцент5 6" xfId="1281"/>
    <cellStyle name="Акцент5 7" xfId="2910"/>
    <cellStyle name="Акцент6 2" xfId="34"/>
    <cellStyle name="Акцент6 2 2" xfId="562"/>
    <cellStyle name="Акцент6 2 2 2" xfId="563"/>
    <cellStyle name="Акцент6 2 2 2 2" xfId="1292"/>
    <cellStyle name="Акцент6 2 2 3" xfId="1291"/>
    <cellStyle name="Акцент6 2 3" xfId="564"/>
    <cellStyle name="Акцент6 2 3 2" xfId="1293"/>
    <cellStyle name="Акцент6 2 4" xfId="1290"/>
    <cellStyle name="Акцент6 2 5" xfId="561"/>
    <cellStyle name="Акцент6 3" xfId="565"/>
    <cellStyle name="Акцент6 3 2" xfId="566"/>
    <cellStyle name="Акцент6 3 2 2" xfId="1295"/>
    <cellStyle name="Акцент6 3 3" xfId="1294"/>
    <cellStyle name="Акцент6 4" xfId="567"/>
    <cellStyle name="Акцент6 4 2" xfId="1296"/>
    <cellStyle name="Акцент6 5" xfId="560"/>
    <cellStyle name="Акцент6 5 2" xfId="2911"/>
    <cellStyle name="Акцент6 6" xfId="1289"/>
    <cellStyle name="Акцент6 7" xfId="2912"/>
    <cellStyle name="Ввод  2" xfId="35"/>
    <cellStyle name="Ввод  2 2" xfId="570"/>
    <cellStyle name="Ввод  2 2 2" xfId="571"/>
    <cellStyle name="Ввод  2 2 2 2" xfId="1300"/>
    <cellStyle name="Ввод  2 2 3" xfId="1299"/>
    <cellStyle name="Ввод  2 3" xfId="572"/>
    <cellStyle name="Ввод  2 3 2" xfId="1301"/>
    <cellStyle name="Ввод  2 4" xfId="1298"/>
    <cellStyle name="Ввод  2 5" xfId="569"/>
    <cellStyle name="Ввод  3" xfId="573"/>
    <cellStyle name="Ввод  3 2" xfId="574"/>
    <cellStyle name="Ввод  3 2 2" xfId="1303"/>
    <cellStyle name="Ввод  3 3" xfId="1302"/>
    <cellStyle name="Ввод  4" xfId="575"/>
    <cellStyle name="Ввод  4 2" xfId="1304"/>
    <cellStyle name="Ввод  5" xfId="568"/>
    <cellStyle name="Ввод  5 2" xfId="2913"/>
    <cellStyle name="Ввод  6" xfId="1297"/>
    <cellStyle name="Ввод  7" xfId="2914"/>
    <cellStyle name="Вывод 2" xfId="36"/>
    <cellStyle name="Вывод 2 2" xfId="578"/>
    <cellStyle name="Вывод 2 2 2" xfId="579"/>
    <cellStyle name="Вывод 2 2 2 2" xfId="1308"/>
    <cellStyle name="Вывод 2 2 3" xfId="1307"/>
    <cellStyle name="Вывод 2 3" xfId="580"/>
    <cellStyle name="Вывод 2 3 2" xfId="1309"/>
    <cellStyle name="Вывод 2 4" xfId="1306"/>
    <cellStyle name="Вывод 2 5" xfId="577"/>
    <cellStyle name="Вывод 3" xfId="581"/>
    <cellStyle name="Вывод 3 2" xfId="582"/>
    <cellStyle name="Вывод 3 2 2" xfId="1311"/>
    <cellStyle name="Вывод 3 3" xfId="1310"/>
    <cellStyle name="Вывод 4" xfId="583"/>
    <cellStyle name="Вывод 4 2" xfId="1312"/>
    <cellStyle name="Вывод 5" xfId="576"/>
    <cellStyle name="Вывод 5 2" xfId="2915"/>
    <cellStyle name="Вывод 6" xfId="1305"/>
    <cellStyle name="Вывод 7" xfId="2916"/>
    <cellStyle name="Вычисление 2" xfId="37"/>
    <cellStyle name="Вычисление 2 2" xfId="586"/>
    <cellStyle name="Вычисление 2 2 2" xfId="587"/>
    <cellStyle name="Вычисление 2 2 2 2" xfId="1316"/>
    <cellStyle name="Вычисление 2 2 3" xfId="1315"/>
    <cellStyle name="Вычисление 2 3" xfId="588"/>
    <cellStyle name="Вычисление 2 3 2" xfId="1317"/>
    <cellStyle name="Вычисление 2 4" xfId="1314"/>
    <cellStyle name="Вычисление 2 5" xfId="585"/>
    <cellStyle name="Вычисление 3" xfId="589"/>
    <cellStyle name="Вычисление 3 2" xfId="590"/>
    <cellStyle name="Вычисление 3 2 2" xfId="1319"/>
    <cellStyle name="Вычисление 3 3" xfId="1318"/>
    <cellStyle name="Вычисление 4" xfId="591"/>
    <cellStyle name="Вычисление 4 2" xfId="1320"/>
    <cellStyle name="Вычисление 5" xfId="584"/>
    <cellStyle name="Вычисление 5 2" xfId="2917"/>
    <cellStyle name="Вычисление 6" xfId="1313"/>
    <cellStyle name="Вычисление 7" xfId="2918"/>
    <cellStyle name="Гиперссылка 2" xfId="592"/>
    <cellStyle name="Гиперссылка 2 2" xfId="593"/>
    <cellStyle name="Гиперссылка 2 2 2" xfId="1322"/>
    <cellStyle name="Гиперссылка 2 3" xfId="1321"/>
    <cellStyle name="Денежный 2" xfId="38"/>
    <cellStyle name="Денежный 3" xfId="39"/>
    <cellStyle name="Заголовок 1 2" xfId="40"/>
    <cellStyle name="Заголовок 1 2 2" xfId="596"/>
    <cellStyle name="Заголовок 1 2 2 2" xfId="597"/>
    <cellStyle name="Заголовок 1 2 2 2 2" xfId="1326"/>
    <cellStyle name="Заголовок 1 2 2 3" xfId="1325"/>
    <cellStyle name="Заголовок 1 2 3" xfId="598"/>
    <cellStyle name="Заголовок 1 2 3 2" xfId="1327"/>
    <cellStyle name="Заголовок 1 2 4" xfId="1324"/>
    <cellStyle name="Заголовок 1 2 5" xfId="595"/>
    <cellStyle name="Заголовок 1 3" xfId="599"/>
    <cellStyle name="Заголовок 1 3 2" xfId="600"/>
    <cellStyle name="Заголовок 1 3 2 2" xfId="1329"/>
    <cellStyle name="Заголовок 1 3 3" xfId="1328"/>
    <cellStyle name="Заголовок 1 4" xfId="601"/>
    <cellStyle name="Заголовок 1 4 2" xfId="1330"/>
    <cellStyle name="Заголовок 1 5" xfId="594"/>
    <cellStyle name="Заголовок 1 5 2" xfId="2919"/>
    <cellStyle name="Заголовок 1 6" xfId="1323"/>
    <cellStyle name="Заголовок 1 7" xfId="2920"/>
    <cellStyle name="Заголовок 2 2" xfId="41"/>
    <cellStyle name="Заголовок 2 2 2" xfId="604"/>
    <cellStyle name="Заголовок 2 2 2 2" xfId="605"/>
    <cellStyle name="Заголовок 2 2 2 2 2" xfId="1334"/>
    <cellStyle name="Заголовок 2 2 2 3" xfId="1333"/>
    <cellStyle name="Заголовок 2 2 3" xfId="606"/>
    <cellStyle name="Заголовок 2 2 3 2" xfId="1335"/>
    <cellStyle name="Заголовок 2 2 4" xfId="1332"/>
    <cellStyle name="Заголовок 2 2 5" xfId="603"/>
    <cellStyle name="Заголовок 2 3" xfId="607"/>
    <cellStyle name="Заголовок 2 3 2" xfId="608"/>
    <cellStyle name="Заголовок 2 3 2 2" xfId="1337"/>
    <cellStyle name="Заголовок 2 3 3" xfId="1336"/>
    <cellStyle name="Заголовок 2 4" xfId="609"/>
    <cellStyle name="Заголовок 2 4 2" xfId="1338"/>
    <cellStyle name="Заголовок 2 5" xfId="602"/>
    <cellStyle name="Заголовок 2 5 2" xfId="2921"/>
    <cellStyle name="Заголовок 2 6" xfId="1331"/>
    <cellStyle name="Заголовок 2 7" xfId="2922"/>
    <cellStyle name="Заголовок 3 2" xfId="42"/>
    <cellStyle name="Заголовок 3 2 2" xfId="612"/>
    <cellStyle name="Заголовок 3 2 2 2" xfId="613"/>
    <cellStyle name="Заголовок 3 2 2 2 2" xfId="1342"/>
    <cellStyle name="Заголовок 3 2 2 3" xfId="1341"/>
    <cellStyle name="Заголовок 3 2 3" xfId="614"/>
    <cellStyle name="Заголовок 3 2 3 2" xfId="1343"/>
    <cellStyle name="Заголовок 3 2 4" xfId="1340"/>
    <cellStyle name="Заголовок 3 2 5" xfId="611"/>
    <cellStyle name="Заголовок 3 3" xfId="615"/>
    <cellStyle name="Заголовок 3 3 2" xfId="616"/>
    <cellStyle name="Заголовок 3 3 2 2" xfId="1345"/>
    <cellStyle name="Заголовок 3 3 3" xfId="1344"/>
    <cellStyle name="Заголовок 3 4" xfId="617"/>
    <cellStyle name="Заголовок 3 4 2" xfId="1346"/>
    <cellStyle name="Заголовок 3 5" xfId="610"/>
    <cellStyle name="Заголовок 3 5 2" xfId="2923"/>
    <cellStyle name="Заголовок 3 6" xfId="1339"/>
    <cellStyle name="Заголовок 3 7" xfId="2924"/>
    <cellStyle name="Заголовок 4 2" xfId="43"/>
    <cellStyle name="Заголовок 4 2 2" xfId="620"/>
    <cellStyle name="Заголовок 4 2 2 2" xfId="621"/>
    <cellStyle name="Заголовок 4 2 2 2 2" xfId="1350"/>
    <cellStyle name="Заголовок 4 2 2 3" xfId="1349"/>
    <cellStyle name="Заголовок 4 2 3" xfId="622"/>
    <cellStyle name="Заголовок 4 2 3 2" xfId="1351"/>
    <cellStyle name="Заголовок 4 2 4" xfId="1348"/>
    <cellStyle name="Заголовок 4 2 5" xfId="619"/>
    <cellStyle name="Заголовок 4 3" xfId="623"/>
    <cellStyle name="Заголовок 4 3 2" xfId="624"/>
    <cellStyle name="Заголовок 4 3 2 2" xfId="1353"/>
    <cellStyle name="Заголовок 4 3 3" xfId="1352"/>
    <cellStyle name="Заголовок 4 4" xfId="625"/>
    <cellStyle name="Заголовок 4 4 2" xfId="1354"/>
    <cellStyle name="Заголовок 4 5" xfId="618"/>
    <cellStyle name="Заголовок 4 5 2" xfId="2925"/>
    <cellStyle name="Заголовок 4 6" xfId="1347"/>
    <cellStyle name="Заголовок 4 7" xfId="2926"/>
    <cellStyle name="Итог 2" xfId="44"/>
    <cellStyle name="Итог 2 2" xfId="628"/>
    <cellStyle name="Итог 2 2 2" xfId="629"/>
    <cellStyle name="Итог 2 2 2 2" xfId="1358"/>
    <cellStyle name="Итог 2 2 3" xfId="1357"/>
    <cellStyle name="Итог 2 3" xfId="630"/>
    <cellStyle name="Итог 2 3 2" xfId="1359"/>
    <cellStyle name="Итог 2 4" xfId="1356"/>
    <cellStyle name="Итог 2 5" xfId="627"/>
    <cellStyle name="Итог 3" xfId="631"/>
    <cellStyle name="Итог 3 2" xfId="632"/>
    <cellStyle name="Итог 3 2 2" xfId="1361"/>
    <cellStyle name="Итог 3 3" xfId="1360"/>
    <cellStyle name="Итог 4" xfId="633"/>
    <cellStyle name="Итог 4 2" xfId="1362"/>
    <cellStyle name="Итог 5" xfId="626"/>
    <cellStyle name="Итог 5 2" xfId="2927"/>
    <cellStyle name="Итог 6" xfId="1355"/>
    <cellStyle name="Итог 7" xfId="2928"/>
    <cellStyle name="Контрольная ячейка 2" xfId="45"/>
    <cellStyle name="Контрольная ячейка 2 2" xfId="636"/>
    <cellStyle name="Контрольная ячейка 2 2 2" xfId="637"/>
    <cellStyle name="Контрольная ячейка 2 2 2 2" xfId="1366"/>
    <cellStyle name="Контрольная ячейка 2 2 3" xfId="1365"/>
    <cellStyle name="Контрольная ячейка 2 3" xfId="638"/>
    <cellStyle name="Контрольная ячейка 2 3 2" xfId="1367"/>
    <cellStyle name="Контрольная ячейка 2 4" xfId="1364"/>
    <cellStyle name="Контрольная ячейка 2 5" xfId="635"/>
    <cellStyle name="Контрольная ячейка 3" xfId="639"/>
    <cellStyle name="Контрольная ячейка 3 2" xfId="640"/>
    <cellStyle name="Контрольная ячейка 3 2 2" xfId="1369"/>
    <cellStyle name="Контрольная ячейка 3 3" xfId="1368"/>
    <cellStyle name="Контрольная ячейка 4" xfId="641"/>
    <cellStyle name="Контрольная ячейка 4 2" xfId="1370"/>
    <cellStyle name="Контрольная ячейка 5" xfId="634"/>
    <cellStyle name="Контрольная ячейка 5 2" xfId="2929"/>
    <cellStyle name="Контрольная ячейка 6" xfId="1363"/>
    <cellStyle name="Контрольная ячейка 7" xfId="2930"/>
    <cellStyle name="Название 2" xfId="46"/>
    <cellStyle name="Название 2 2" xfId="644"/>
    <cellStyle name="Название 2 2 2" xfId="645"/>
    <cellStyle name="Название 2 2 2 2" xfId="1374"/>
    <cellStyle name="Название 2 2 3" xfId="1373"/>
    <cellStyle name="Название 2 3" xfId="646"/>
    <cellStyle name="Название 2 3 2" xfId="1375"/>
    <cellStyle name="Название 2 4" xfId="1372"/>
    <cellStyle name="Название 2 5" xfId="643"/>
    <cellStyle name="Название 3" xfId="647"/>
    <cellStyle name="Название 3 2" xfId="648"/>
    <cellStyle name="Название 3 2 2" xfId="1377"/>
    <cellStyle name="Название 3 3" xfId="1376"/>
    <cellStyle name="Название 4" xfId="649"/>
    <cellStyle name="Название 4 2" xfId="1378"/>
    <cellStyle name="Название 5" xfId="650"/>
    <cellStyle name="Название 5 2" xfId="1379"/>
    <cellStyle name="Название 6" xfId="651"/>
    <cellStyle name="Название 6 2" xfId="1380"/>
    <cellStyle name="Название 7" xfId="642"/>
    <cellStyle name="Название 7 2" xfId="2931"/>
    <cellStyle name="Название 8" xfId="1371"/>
    <cellStyle name="Название 9" xfId="2932"/>
    <cellStyle name="Нейтральный 2" xfId="47"/>
    <cellStyle name="Нейтральный 2 2" xfId="654"/>
    <cellStyle name="Нейтральный 2 2 2" xfId="655"/>
    <cellStyle name="Нейтральный 2 2 2 2" xfId="1384"/>
    <cellStyle name="Нейтральный 2 2 3" xfId="1383"/>
    <cellStyle name="Нейтральный 2 3" xfId="656"/>
    <cellStyle name="Нейтральный 2 3 2" xfId="1385"/>
    <cellStyle name="Нейтральный 2 4" xfId="1382"/>
    <cellStyle name="Нейтральный 2 5" xfId="653"/>
    <cellStyle name="Нейтральный 3" xfId="657"/>
    <cellStyle name="Нейтральный 3 2" xfId="658"/>
    <cellStyle name="Нейтральный 3 2 2" xfId="1387"/>
    <cellStyle name="Нейтральный 3 3" xfId="1386"/>
    <cellStyle name="Нейтральный 4" xfId="659"/>
    <cellStyle name="Нейтральный 4 2" xfId="1388"/>
    <cellStyle name="Нейтральный 5" xfId="652"/>
    <cellStyle name="Нейтральный 5 2" xfId="2933"/>
    <cellStyle name="Нейтральный 6" xfId="1381"/>
    <cellStyle name="Нейтральный 7" xfId="2934"/>
    <cellStyle name="Обычный" xfId="0" builtinId="0"/>
    <cellStyle name="Обычный 10" xfId="67"/>
    <cellStyle name="Обычный 10 2" xfId="661"/>
    <cellStyle name="Обычный 10 2 2" xfId="662"/>
    <cellStyle name="Обычный 10 2 2 2" xfId="1391"/>
    <cellStyle name="Обычный 10 2 3" xfId="663"/>
    <cellStyle name="Обычный 10 2 3 2" xfId="1392"/>
    <cellStyle name="Обычный 10 2 4" xfId="1390"/>
    <cellStyle name="Обычный 10 3" xfId="664"/>
    <cellStyle name="Обычный 10 3 2" xfId="1393"/>
    <cellStyle name="Обычный 10 4" xfId="665"/>
    <cellStyle name="Обычный 10 4 2" xfId="1394"/>
    <cellStyle name="Обычный 10 5" xfId="666"/>
    <cellStyle name="Обычный 10 5 2" xfId="1395"/>
    <cellStyle name="Обычный 10 6" xfId="660"/>
    <cellStyle name="Обычный 10 6 2" xfId="1663"/>
    <cellStyle name="Обычный 10 6 3" xfId="2935"/>
    <cellStyle name="Обычный 10 7" xfId="1389"/>
    <cellStyle name="Обычный 10 7 2" xfId="2936"/>
    <cellStyle name="Обычный 10_Ф3" xfId="667"/>
    <cellStyle name="Обычный 100" xfId="155"/>
    <cellStyle name="Обычный 100 2" xfId="1664"/>
    <cellStyle name="Обычный 101" xfId="156"/>
    <cellStyle name="Обычный 101 2" xfId="1665"/>
    <cellStyle name="Обычный 102" xfId="176"/>
    <cellStyle name="Обычный 102 2" xfId="1666"/>
    <cellStyle name="Обычный 103" xfId="129"/>
    <cellStyle name="Обычный 103 2" xfId="1667"/>
    <cellStyle name="Обычный 104" xfId="177"/>
    <cellStyle name="Обычный 104 2" xfId="1668"/>
    <cellStyle name="Обычный 105" xfId="131"/>
    <cellStyle name="Обычный 105 2" xfId="1669"/>
    <cellStyle name="Обычный 106" xfId="130"/>
    <cellStyle name="Обычный 106 2" xfId="1670"/>
    <cellStyle name="Обычный 107" xfId="132"/>
    <cellStyle name="Обычный 107 2" xfId="1671"/>
    <cellStyle name="Обычный 108" xfId="133"/>
    <cellStyle name="Обычный 108 2" xfId="1672"/>
    <cellStyle name="Обычный 109" xfId="134"/>
    <cellStyle name="Обычный 109 2" xfId="1673"/>
    <cellStyle name="Обычный 11" xfId="68"/>
    <cellStyle name="Обычный 11 2" xfId="669"/>
    <cellStyle name="Обычный 11 2 2" xfId="670"/>
    <cellStyle name="Обычный 11 2 2 2" xfId="1398"/>
    <cellStyle name="Обычный 11 2 3" xfId="1397"/>
    <cellStyle name="Обычный 11 3" xfId="671"/>
    <cellStyle name="Обычный 11 3 2" xfId="1399"/>
    <cellStyle name="Обычный 11 4" xfId="668"/>
    <cellStyle name="Обычный 11 4 2" xfId="1674"/>
    <cellStyle name="Обычный 11 4 3" xfId="2937"/>
    <cellStyle name="Обычный 11 5" xfId="1396"/>
    <cellStyle name="Обычный 11 5 2" xfId="2938"/>
    <cellStyle name="Обычный 110" xfId="135"/>
    <cellStyle name="Обычный 110 2" xfId="1675"/>
    <cellStyle name="Обычный 111" xfId="195"/>
    <cellStyle name="Обычный 111 2" xfId="265"/>
    <cellStyle name="Обычный 112" xfId="196"/>
    <cellStyle name="Обычный 112 2" xfId="264"/>
    <cellStyle name="Обычный 113" xfId="178"/>
    <cellStyle name="Обычный 113 2" xfId="1676"/>
    <cellStyle name="Обычный 114" xfId="179"/>
    <cellStyle name="Обычный 114 2" xfId="1677"/>
    <cellStyle name="Обычный 115" xfId="136"/>
    <cellStyle name="Обычный 115 2" xfId="1678"/>
    <cellStyle name="Обычный 116" xfId="142"/>
    <cellStyle name="Обычный 116 2" xfId="1679"/>
    <cellStyle name="Обычный 116 3" xfId="1680"/>
    <cellStyle name="Обычный 117" xfId="137"/>
    <cellStyle name="Обычный 117 2" xfId="1681"/>
    <cellStyle name="Обычный 117 3" xfId="1682"/>
    <cellStyle name="Обычный 118" xfId="138"/>
    <cellStyle name="Обычный 118 2" xfId="1683"/>
    <cellStyle name="Обычный 118 3" xfId="1684"/>
    <cellStyle name="Обычный 119" xfId="143"/>
    <cellStyle name="Обычный 119 2" xfId="1685"/>
    <cellStyle name="Обычный 119 3" xfId="1686"/>
    <cellStyle name="Обычный 12" xfId="71"/>
    <cellStyle name="Обычный 12 2" xfId="673"/>
    <cellStyle name="Обычный 12 2 2" xfId="674"/>
    <cellStyle name="Обычный 12 2 2 2" xfId="675"/>
    <cellStyle name="Обычный 12 2 2 2 2" xfId="1403"/>
    <cellStyle name="Обычный 12 2 2 3" xfId="1402"/>
    <cellStyle name="Обычный 12 2 3" xfId="676"/>
    <cellStyle name="Обычный 12 2 3 2" xfId="1404"/>
    <cellStyle name="Обычный 12 2 4" xfId="1401"/>
    <cellStyle name="Обычный 12 3" xfId="677"/>
    <cellStyle name="Обычный 12 3 2" xfId="678"/>
    <cellStyle name="Обычный 12 3 2 2" xfId="1406"/>
    <cellStyle name="Обычный 12 3 3" xfId="1405"/>
    <cellStyle name="Обычный 12 4" xfId="679"/>
    <cellStyle name="Обычный 12 4 2" xfId="1407"/>
    <cellStyle name="Обычный 12 5" xfId="672"/>
    <cellStyle name="Обычный 12 5 2" xfId="1687"/>
    <cellStyle name="Обычный 12 5 3" xfId="2939"/>
    <cellStyle name="Обычный 12 6" xfId="1400"/>
    <cellStyle name="Обычный 12 6 2" xfId="2940"/>
    <cellStyle name="Обычный 120" xfId="139"/>
    <cellStyle name="Обычный 120 2" xfId="1688"/>
    <cellStyle name="Обычный 120 3" xfId="1689"/>
    <cellStyle name="Обычный 121" xfId="140"/>
    <cellStyle name="Обычный 121 2" xfId="1690"/>
    <cellStyle name="Обычный 121 3" xfId="1691"/>
    <cellStyle name="Обычный 122" xfId="141"/>
    <cellStyle name="Обычный 122 2" xfId="1692"/>
    <cellStyle name="Обычный 122 3" xfId="1693"/>
    <cellStyle name="Обычный 123" xfId="144"/>
    <cellStyle name="Обычный 123 2" xfId="1694"/>
    <cellStyle name="Обычный 123 3" xfId="1695"/>
    <cellStyle name="Обычный 124" xfId="145"/>
    <cellStyle name="Обычный 124 2" xfId="1696"/>
    <cellStyle name="Обычный 124 3" xfId="1697"/>
    <cellStyle name="Обычный 125" xfId="146"/>
    <cellStyle name="Обычный 125 2" xfId="1698"/>
    <cellStyle name="Обычный 125 3" xfId="1699"/>
    <cellStyle name="Обычный 126" xfId="147"/>
    <cellStyle name="Обычный 126 2" xfId="1700"/>
    <cellStyle name="Обычный 126 3" xfId="1701"/>
    <cellStyle name="Обычный 127" xfId="180"/>
    <cellStyle name="Обычный 127 2" xfId="1702"/>
    <cellStyle name="Обычный 127 3" xfId="1703"/>
    <cellStyle name="Обычный 128" xfId="181"/>
    <cellStyle name="Обычный 128 2" xfId="1704"/>
    <cellStyle name="Обычный 128 3" xfId="1705"/>
    <cellStyle name="Обычный 129" xfId="182"/>
    <cellStyle name="Обычный 129 2" xfId="1706"/>
    <cellStyle name="Обычный 129 3" xfId="1707"/>
    <cellStyle name="Обычный 13" xfId="72"/>
    <cellStyle name="Обычный 13 2" xfId="681"/>
    <cellStyle name="Обычный 13 2 2" xfId="1409"/>
    <cellStyle name="Обычный 13 3" xfId="680"/>
    <cellStyle name="Обычный 13 3 2" xfId="1708"/>
    <cellStyle name="Обычный 13 3 3" xfId="2941"/>
    <cellStyle name="Обычный 13 4" xfId="1408"/>
    <cellStyle name="Обычный 13 4 2" xfId="2942"/>
    <cellStyle name="Обычный 130" xfId="183"/>
    <cellStyle name="Обычный 130 2" xfId="1709"/>
    <cellStyle name="Обычный 130 3" xfId="1710"/>
    <cellStyle name="Обычный 131" xfId="197"/>
    <cellStyle name="Обычный 131 2" xfId="1711"/>
    <cellStyle name="Обычный 131 3" xfId="1712"/>
    <cellStyle name="Обычный 132" xfId="148"/>
    <cellStyle name="Обычный 132 2" xfId="1713"/>
    <cellStyle name="Обычный 132 3" xfId="1714"/>
    <cellStyle name="Обычный 133" xfId="198"/>
    <cellStyle name="Обычный 133 2" xfId="1715"/>
    <cellStyle name="Обычный 133 3" xfId="1716"/>
    <cellStyle name="Обычный 134" xfId="199"/>
    <cellStyle name="Обычный 134 2" xfId="1717"/>
    <cellStyle name="Обычный 135" xfId="200"/>
    <cellStyle name="Обычный 135 2" xfId="1718"/>
    <cellStyle name="Обычный 136" xfId="201"/>
    <cellStyle name="Обычный 136 2" xfId="1719"/>
    <cellStyle name="Обычный 137" xfId="202"/>
    <cellStyle name="Обычный 137 2" xfId="1720"/>
    <cellStyle name="Обычный 138" xfId="203"/>
    <cellStyle name="Обычный 138 2" xfId="1721"/>
    <cellStyle name="Обычный 139" xfId="184"/>
    <cellStyle name="Обычный 139 2" xfId="1722"/>
    <cellStyle name="Обычный 14" xfId="73"/>
    <cellStyle name="Обычный 14 2" xfId="683"/>
    <cellStyle name="Обычный 14 2 2" xfId="1411"/>
    <cellStyle name="Обычный 14 3" xfId="682"/>
    <cellStyle name="Обычный 14 3 2" xfId="1723"/>
    <cellStyle name="Обычный 14 3 3" xfId="2943"/>
    <cellStyle name="Обычный 14 4" xfId="1410"/>
    <cellStyle name="Обычный 14 4 2" xfId="2944"/>
    <cellStyle name="Обычный 140" xfId="185"/>
    <cellStyle name="Обычный 140 2" xfId="1724"/>
    <cellStyle name="Обычный 141" xfId="186"/>
    <cellStyle name="Обычный 141 2" xfId="1725"/>
    <cellStyle name="Обычный 142" xfId="187"/>
    <cellStyle name="Обычный 142 2" xfId="1726"/>
    <cellStyle name="Обычный 143" xfId="188"/>
    <cellStyle name="Обычный 143 2" xfId="1727"/>
    <cellStyle name="Обычный 144" xfId="189"/>
    <cellStyle name="Обычный 144 2" xfId="1728"/>
    <cellStyle name="Обычный 145" xfId="204"/>
    <cellStyle name="Обычный 145 2" xfId="1729"/>
    <cellStyle name="Обычный 146" xfId="205"/>
    <cellStyle name="Обычный 146 2" xfId="1730"/>
    <cellStyle name="Обычный 147" xfId="206"/>
    <cellStyle name="Обычный 147 2" xfId="1731"/>
    <cellStyle name="Обычный 148" xfId="207"/>
    <cellStyle name="Обычный 148 2" xfId="1732"/>
    <cellStyle name="Обычный 149" xfId="208"/>
    <cellStyle name="Обычный 149 2" xfId="1733"/>
    <cellStyle name="Обычный 15" xfId="81"/>
    <cellStyle name="Обычный 15 2" xfId="684"/>
    <cellStyle name="Обычный 15 2 2" xfId="1734"/>
    <cellStyle name="Обычный 15 2 3" xfId="2945"/>
    <cellStyle name="Обычный 15 3" xfId="1412"/>
    <cellStyle name="Обычный 15 3 2" xfId="2946"/>
    <cellStyle name="Обычный 150" xfId="209"/>
    <cellStyle name="Обычный 150 2" xfId="1735"/>
    <cellStyle name="Обычный 151" xfId="211"/>
    <cellStyle name="Обычный 151 2" xfId="1736"/>
    <cellStyle name="Обычный 152" xfId="214"/>
    <cellStyle name="Обычный 152 2" xfId="1737"/>
    <cellStyle name="Обычный 153" xfId="236"/>
    <cellStyle name="Обычный 153 2" xfId="1738"/>
    <cellStyle name="Обычный 154" xfId="244"/>
    <cellStyle name="Обычный 154 2" xfId="1739"/>
    <cellStyle name="Обычный 155" xfId="213"/>
    <cellStyle name="Обычный 155 2" xfId="1740"/>
    <cellStyle name="Обычный 156" xfId="216"/>
    <cellStyle name="Обычный 156 2" xfId="1741"/>
    <cellStyle name="Обычный 157" xfId="217"/>
    <cellStyle name="Обычный 157 2" xfId="1742"/>
    <cellStyle name="Обычный 158" xfId="219"/>
    <cellStyle name="Обычный 158 2" xfId="1743"/>
    <cellStyle name="Обычный 159" xfId="220"/>
    <cellStyle name="Обычный 159 2" xfId="1744"/>
    <cellStyle name="Обычный 16" xfId="74"/>
    <cellStyle name="Обычный 16 2" xfId="685"/>
    <cellStyle name="Обычный 16 2 2" xfId="1745"/>
    <cellStyle name="Обычный 16 2 3" xfId="2947"/>
    <cellStyle name="Обычный 16 3" xfId="1413"/>
    <cellStyle name="Обычный 16 3 2" xfId="2948"/>
    <cellStyle name="Обычный 160" xfId="222"/>
    <cellStyle name="Обычный 160 2" xfId="1746"/>
    <cellStyle name="Обычный 161" xfId="223"/>
    <cellStyle name="Обычный 161 2" xfId="1747"/>
    <cellStyle name="Обычный 162" xfId="225"/>
    <cellStyle name="Обычный 162 2" xfId="1748"/>
    <cellStyle name="Обычный 163" xfId="227"/>
    <cellStyle name="Обычный 163 2" xfId="1749"/>
    <cellStyle name="Обычный 164" xfId="228"/>
    <cellStyle name="Обычный 164 2" xfId="1750"/>
    <cellStyle name="Обычный 165" xfId="260"/>
    <cellStyle name="Обычный 165 2" xfId="1751"/>
    <cellStyle name="Обычный 166" xfId="229"/>
    <cellStyle name="Обычный 166 2" xfId="1752"/>
    <cellStyle name="Обычный 167" xfId="230"/>
    <cellStyle name="Обычный 167 2" xfId="1753"/>
    <cellStyle name="Обычный 168" xfId="232"/>
    <cellStyle name="Обычный 168 2" xfId="1754"/>
    <cellStyle name="Обычный 169" xfId="261"/>
    <cellStyle name="Обычный 169 2" xfId="1755"/>
    <cellStyle name="Обычный 17" xfId="75"/>
    <cellStyle name="Обычный 17 2" xfId="686"/>
    <cellStyle name="Обычный 17 2 2" xfId="1756"/>
    <cellStyle name="Обычный 17 2 3" xfId="2949"/>
    <cellStyle name="Обычный 17 3" xfId="1414"/>
    <cellStyle name="Обычный 17 3 2" xfId="2950"/>
    <cellStyle name="Обычный 170" xfId="234"/>
    <cellStyle name="Обычный 170 2" xfId="1757"/>
    <cellStyle name="Обычный 171" xfId="239"/>
    <cellStyle name="Обычный 171 2" xfId="1758"/>
    <cellStyle name="Обычный 172" xfId="241"/>
    <cellStyle name="Обычный 172 2" xfId="1759"/>
    <cellStyle name="Обычный 173" xfId="242"/>
    <cellStyle name="Обычный 173 2" xfId="1760"/>
    <cellStyle name="Обычный 174" xfId="243"/>
    <cellStyle name="Обычный 174 2" xfId="1761"/>
    <cellStyle name="Обычный 175" xfId="210"/>
    <cellStyle name="Обычный 175 2" xfId="1762"/>
    <cellStyle name="Обычный 176" xfId="262"/>
    <cellStyle name="Обычный 176 2" xfId="1763"/>
    <cellStyle name="Обычный 177" xfId="212"/>
    <cellStyle name="Обычный 177 2" xfId="1764"/>
    <cellStyle name="Обычный 177 3" xfId="1765"/>
    <cellStyle name="Обычный 178" xfId="215"/>
    <cellStyle name="Обычный 178 2" xfId="1766"/>
    <cellStyle name="Обычный 179" xfId="218"/>
    <cellStyle name="Обычный 179 2" xfId="1767"/>
    <cellStyle name="Обычный 18" xfId="76"/>
    <cellStyle name="Обычный 18 2" xfId="687"/>
    <cellStyle name="Обычный 18 2 2" xfId="1768"/>
    <cellStyle name="Обычный 18 2 3" xfId="2951"/>
    <cellStyle name="Обычный 18 3" xfId="1415"/>
    <cellStyle name="Обычный 18 3 2" xfId="2952"/>
    <cellStyle name="Обычный 180" xfId="226"/>
    <cellStyle name="Обычный 181" xfId="221"/>
    <cellStyle name="Обычный 182" xfId="224"/>
    <cellStyle name="Обычный 183" xfId="231"/>
    <cellStyle name="Обычный 184" xfId="233"/>
    <cellStyle name="Обычный 185" xfId="235"/>
    <cellStyle name="Обычный 186" xfId="237"/>
    <cellStyle name="Обычный 187" xfId="238"/>
    <cellStyle name="Обычный 188" xfId="240"/>
    <cellStyle name="Обычный 189" xfId="245"/>
    <cellStyle name="Обычный 19" xfId="1"/>
    <cellStyle name="Обычный 19 2" xfId="688"/>
    <cellStyle name="Обычный 19 2 2" xfId="1769"/>
    <cellStyle name="Обычный 19 2 3" xfId="2953"/>
    <cellStyle name="Обычный 19 3" xfId="1416"/>
    <cellStyle name="Обычный 19 3 2" xfId="2954"/>
    <cellStyle name="Обычный 19 4" xfId="77"/>
    <cellStyle name="Обычный 190" xfId="246"/>
    <cellStyle name="Обычный 191" xfId="248"/>
    <cellStyle name="Обычный 192" xfId="249"/>
    <cellStyle name="Обычный 193" xfId="253"/>
    <cellStyle name="Обычный 194" xfId="254"/>
    <cellStyle name="Обычный 195" xfId="255"/>
    <cellStyle name="Обычный 196" xfId="256"/>
    <cellStyle name="Обычный 197" xfId="250"/>
    <cellStyle name="Обычный 198" xfId="259"/>
    <cellStyle name="Обычный 199" xfId="257"/>
    <cellStyle name="Обычный 2" xfId="5"/>
    <cellStyle name="Обычный 2 10" xfId="3149"/>
    <cellStyle name="Обычный 2 2" xfId="7"/>
    <cellStyle name="Обычный 2 2 2" xfId="691"/>
    <cellStyle name="Обычный 2 2 2 2" xfId="1419"/>
    <cellStyle name="Обычный 2 2 3" xfId="692"/>
    <cellStyle name="Обычный 2 2 3 2" xfId="1420"/>
    <cellStyle name="Обычный 2 2 4" xfId="1418"/>
    <cellStyle name="Обычный 2 2 5" xfId="690"/>
    <cellStyle name="Обычный 2 3" xfId="48"/>
    <cellStyle name="Обычный 2 3 2" xfId="694"/>
    <cellStyle name="Обычный 2 3 2 2" xfId="695"/>
    <cellStyle name="Обычный 2 3 2 2 2" xfId="1423"/>
    <cellStyle name="Обычный 2 3 2 3" xfId="1422"/>
    <cellStyle name="Обычный 2 3 3" xfId="696"/>
    <cellStyle name="Обычный 2 3 3 2" xfId="1424"/>
    <cellStyle name="Обычный 2 3 4" xfId="1421"/>
    <cellStyle name="Обычный 2 3 5" xfId="693"/>
    <cellStyle name="Обычный 2 4" xfId="697"/>
    <cellStyle name="Обычный 2 4 2" xfId="1425"/>
    <cellStyle name="Обычный 2 5" xfId="698"/>
    <cellStyle name="Обычный 2 5 2" xfId="1426"/>
    <cellStyle name="Обычный 2 6" xfId="689"/>
    <cellStyle name="Обычный 2 6 2" xfId="1770"/>
    <cellStyle name="Обычный 2 6 3" xfId="2955"/>
    <cellStyle name="Обычный 2 7" xfId="1417"/>
    <cellStyle name="Обычный 2 7 2" xfId="2956"/>
    <cellStyle name="Обычный 2 8" xfId="62"/>
    <cellStyle name="Обычный 2 9" xfId="3144"/>
    <cellStyle name="Обычный 2_1" xfId="699"/>
    <cellStyle name="Обычный 20" xfId="78"/>
    <cellStyle name="Обычный 20 2" xfId="700"/>
    <cellStyle name="Обычный 20 2 2" xfId="1771"/>
    <cellStyle name="Обычный 20 2 3" xfId="2957"/>
    <cellStyle name="Обычный 20 3" xfId="1427"/>
    <cellStyle name="Обычный 20 3 2" xfId="2958"/>
    <cellStyle name="Обычный 200" xfId="251"/>
    <cellStyle name="Обычный 201" xfId="247"/>
    <cellStyle name="Обычный 202" xfId="252"/>
    <cellStyle name="Обычный 203" xfId="258"/>
    <cellStyle name="Обычный 204" xfId="266"/>
    <cellStyle name="Обычный 205" xfId="996"/>
    <cellStyle name="Обычный 206" xfId="1271"/>
    <cellStyle name="Обычный 207" xfId="997"/>
    <cellStyle name="Обычный 208" xfId="1270"/>
    <cellStyle name="Обычный 209" xfId="1544"/>
    <cellStyle name="Обычный 21" xfId="79"/>
    <cellStyle name="Обычный 21 2" xfId="701"/>
    <cellStyle name="Обычный 21 2 2" xfId="1772"/>
    <cellStyle name="Обычный 21 2 3" xfId="2959"/>
    <cellStyle name="Обычный 21 3" xfId="1428"/>
    <cellStyle name="Обычный 21 3 2" xfId="2960"/>
    <cellStyle name="Обычный 210" xfId="1545"/>
    <cellStyle name="Обычный 211" xfId="1546"/>
    <cellStyle name="Обычный 212" xfId="1547"/>
    <cellStyle name="Обычный 213" xfId="1548"/>
    <cellStyle name="Обычный 214" xfId="1549"/>
    <cellStyle name="Обычный 215" xfId="1550"/>
    <cellStyle name="Обычный 216" xfId="1551"/>
    <cellStyle name="Обычный 217" xfId="1552"/>
    <cellStyle name="Обычный 218" xfId="1553"/>
    <cellStyle name="Обычный 219" xfId="1554"/>
    <cellStyle name="Обычный 22" xfId="80"/>
    <cellStyle name="Обычный 22 2" xfId="702"/>
    <cellStyle name="Обычный 22 2 2" xfId="1773"/>
    <cellStyle name="Обычный 22 2 3" xfId="2961"/>
    <cellStyle name="Обычный 22 3" xfId="1429"/>
    <cellStyle name="Обычный 22 3 2" xfId="2962"/>
    <cellStyle name="Обычный 220" xfId="1879"/>
    <cellStyle name="Обычный 221" xfId="2398"/>
    <cellStyle name="Обычный 222" xfId="2989"/>
    <cellStyle name="Обычный 223" xfId="61"/>
    <cellStyle name="Обычный 224" xfId="3148"/>
    <cellStyle name="Обычный 23" xfId="82"/>
    <cellStyle name="Обычный 23 2" xfId="703"/>
    <cellStyle name="Обычный 23 2 2" xfId="1774"/>
    <cellStyle name="Обычный 23 2 3" xfId="2963"/>
    <cellStyle name="Обычный 23 3" xfId="1430"/>
    <cellStyle name="Обычный 23 3 2" xfId="2964"/>
    <cellStyle name="Обычный 24" xfId="157"/>
    <cellStyle name="Обычный 24 2" xfId="1775"/>
    <cellStyle name="Обычный 24 2 2" xfId="2965"/>
    <cellStyle name="Обычный 24 3" xfId="2966"/>
    <cellStyle name="Обычный 25" xfId="158"/>
    <cellStyle name="Обычный 25 2" xfId="1776"/>
    <cellStyle name="Обычный 256" xfId="704"/>
    <cellStyle name="Обычный 256 2" xfId="2967"/>
    <cellStyle name="Обычный 257" xfId="705"/>
    <cellStyle name="Обычный 257 2" xfId="2968"/>
    <cellStyle name="Обычный 258" xfId="706"/>
    <cellStyle name="Обычный 259" xfId="707"/>
    <cellStyle name="Обычный 26" xfId="159"/>
    <cellStyle name="Обычный 26 2" xfId="1777"/>
    <cellStyle name="Обычный 260" xfId="708"/>
    <cellStyle name="Обычный 261" xfId="709"/>
    <cellStyle name="Обычный 262" xfId="710"/>
    <cellStyle name="Обычный 263" xfId="711"/>
    <cellStyle name="Обычный 264" xfId="712"/>
    <cellStyle name="Обычный 265" xfId="713"/>
    <cellStyle name="Обычный 265 2" xfId="1778"/>
    <cellStyle name="Обычный 266" xfId="714"/>
    <cellStyle name="Обычный 267" xfId="715"/>
    <cellStyle name="Обычный 268" xfId="716"/>
    <cellStyle name="Обычный 269" xfId="717"/>
    <cellStyle name="Обычный 27" xfId="160"/>
    <cellStyle name="Обычный 27 2" xfId="1779"/>
    <cellStyle name="Обычный 270" xfId="718"/>
    <cellStyle name="Обычный 271" xfId="719"/>
    <cellStyle name="Обычный 272" xfId="720"/>
    <cellStyle name="Обычный 273" xfId="721"/>
    <cellStyle name="Обычный 274" xfId="722"/>
    <cellStyle name="Обычный 275" xfId="723"/>
    <cellStyle name="Обычный 276" xfId="724"/>
    <cellStyle name="Обычный 277" xfId="725"/>
    <cellStyle name="Обычный 278" xfId="726"/>
    <cellStyle name="Обычный 279" xfId="727"/>
    <cellStyle name="Обычный 28" xfId="161"/>
    <cellStyle name="Обычный 28 2" xfId="1780"/>
    <cellStyle name="Обычный 280" xfId="728"/>
    <cellStyle name="Обычный 281" xfId="729"/>
    <cellStyle name="Обычный 282" xfId="730"/>
    <cellStyle name="Обычный 283" xfId="731"/>
    <cellStyle name="Обычный 284" xfId="732"/>
    <cellStyle name="Обычный 285" xfId="733"/>
    <cellStyle name="Обычный 286" xfId="734"/>
    <cellStyle name="Обычный 287" xfId="735"/>
    <cellStyle name="Обычный 288" xfId="736"/>
    <cellStyle name="Обычный 289" xfId="737"/>
    <cellStyle name="Обычный 29" xfId="162"/>
    <cellStyle name="Обычный 29 2" xfId="1781"/>
    <cellStyle name="Обычный 290" xfId="738"/>
    <cellStyle name="Обычный 291" xfId="739"/>
    <cellStyle name="Обычный 292" xfId="740"/>
    <cellStyle name="Обычный 293" xfId="741"/>
    <cellStyle name="Обычный 294" xfId="742"/>
    <cellStyle name="Обычный 294 2" xfId="2969"/>
    <cellStyle name="Обычный 295" xfId="743"/>
    <cellStyle name="Обычный 296" xfId="744"/>
    <cellStyle name="Обычный 297" xfId="745"/>
    <cellStyle name="Обычный 298" xfId="746"/>
    <cellStyle name="Обычный 299" xfId="747"/>
    <cellStyle name="Обычный 3" xfId="49"/>
    <cellStyle name="Обычный 3 2" xfId="50"/>
    <cellStyle name="Обычный 3 2 2" xfId="750"/>
    <cellStyle name="Обычный 3 2 2 2" xfId="1433"/>
    <cellStyle name="Обычный 3 2 3" xfId="1432"/>
    <cellStyle name="Обычный 3 2 4" xfId="749"/>
    <cellStyle name="Обычный 3 3" xfId="751"/>
    <cellStyle name="Обычный 3 3 2" xfId="1434"/>
    <cellStyle name="Обычный 3 4" xfId="748"/>
    <cellStyle name="Обычный 3 4 2" xfId="1782"/>
    <cellStyle name="Обычный 3 4 3" xfId="2970"/>
    <cellStyle name="Обычный 3 5" xfId="1431"/>
    <cellStyle name="Обычный 3 5 2" xfId="2971"/>
    <cellStyle name="Обычный 30" xfId="163"/>
    <cellStyle name="Обычный 30 2" xfId="1783"/>
    <cellStyle name="Обычный 300" xfId="752"/>
    <cellStyle name="Обычный 301" xfId="753"/>
    <cellStyle name="Обычный 302" xfId="754"/>
    <cellStyle name="Обычный 303" xfId="755"/>
    <cellStyle name="Обычный 304" xfId="756"/>
    <cellStyle name="Обычный 305" xfId="757"/>
    <cellStyle name="Обычный 306" xfId="758"/>
    <cellStyle name="Обычный 307" xfId="759"/>
    <cellStyle name="Обычный 308" xfId="760"/>
    <cellStyle name="Обычный 309" xfId="761"/>
    <cellStyle name="Обычный 31" xfId="99"/>
    <cellStyle name="Обычный 31 2" xfId="1784"/>
    <cellStyle name="Обычный 310" xfId="762"/>
    <cellStyle name="Обычный 311" xfId="763"/>
    <cellStyle name="Обычный 312" xfId="764"/>
    <cellStyle name="Обычный 313" xfId="765"/>
    <cellStyle name="Обычный 314" xfId="766"/>
    <cellStyle name="Обычный 315" xfId="767"/>
    <cellStyle name="Обычный 316" xfId="768"/>
    <cellStyle name="Обычный 317" xfId="769"/>
    <cellStyle name="Обычный 318" xfId="770"/>
    <cellStyle name="Обычный 319" xfId="771"/>
    <cellStyle name="Обычный 32" xfId="100"/>
    <cellStyle name="Обычный 32 2" xfId="1785"/>
    <cellStyle name="Обычный 320" xfId="772"/>
    <cellStyle name="Обычный 321" xfId="773"/>
    <cellStyle name="Обычный 322" xfId="774"/>
    <cellStyle name="Обычный 323" xfId="775"/>
    <cellStyle name="Обычный 324" xfId="776"/>
    <cellStyle name="Обычный 325" xfId="777"/>
    <cellStyle name="Обычный 326" xfId="778"/>
    <cellStyle name="Обычный 327" xfId="779"/>
    <cellStyle name="Обычный 328" xfId="780"/>
    <cellStyle name="Обычный 329" xfId="781"/>
    <cellStyle name="Обычный 33" xfId="164"/>
    <cellStyle name="Обычный 33 2" xfId="1786"/>
    <cellStyle name="Обычный 330" xfId="782"/>
    <cellStyle name="Обычный 331" xfId="783"/>
    <cellStyle name="Обычный 332" xfId="784"/>
    <cellStyle name="Обычный 333" xfId="785"/>
    <cellStyle name="Обычный 334" xfId="786"/>
    <cellStyle name="Обычный 335" xfId="787"/>
    <cellStyle name="Обычный 336" xfId="788"/>
    <cellStyle name="Обычный 337" xfId="789"/>
    <cellStyle name="Обычный 338" xfId="790"/>
    <cellStyle name="Обычный 339" xfId="791"/>
    <cellStyle name="Обычный 34" xfId="165"/>
    <cellStyle name="Обычный 34 2" xfId="1787"/>
    <cellStyle name="Обычный 340" xfId="792"/>
    <cellStyle name="Обычный 341" xfId="793"/>
    <cellStyle name="Обычный 342" xfId="794"/>
    <cellStyle name="Обычный 343" xfId="795"/>
    <cellStyle name="Обычный 344" xfId="796"/>
    <cellStyle name="Обычный 345" xfId="797"/>
    <cellStyle name="Обычный 346" xfId="798"/>
    <cellStyle name="Обычный 347" xfId="799"/>
    <cellStyle name="Обычный 348" xfId="800"/>
    <cellStyle name="Обычный 349" xfId="801"/>
    <cellStyle name="Обычный 35" xfId="166"/>
    <cellStyle name="Обычный 35 2" xfId="1788"/>
    <cellStyle name="Обычный 350" xfId="802"/>
    <cellStyle name="Обычный 351" xfId="803"/>
    <cellStyle name="Обычный 352" xfId="804"/>
    <cellStyle name="Обычный 353" xfId="805"/>
    <cellStyle name="Обычный 354" xfId="806"/>
    <cellStyle name="Обычный 355" xfId="807"/>
    <cellStyle name="Обычный 356" xfId="808"/>
    <cellStyle name="Обычный 357" xfId="809"/>
    <cellStyle name="Обычный 358" xfId="810"/>
    <cellStyle name="Обычный 359" xfId="811"/>
    <cellStyle name="Обычный 36" xfId="83"/>
    <cellStyle name="Обычный 36 2" xfId="1789"/>
    <cellStyle name="Обычный 36 3" xfId="1790"/>
    <cellStyle name="Обычный 360" xfId="812"/>
    <cellStyle name="Обычный 361" xfId="813"/>
    <cellStyle name="Обычный 362" xfId="814"/>
    <cellStyle name="Обычный 363" xfId="815"/>
    <cellStyle name="Обычный 364" xfId="816"/>
    <cellStyle name="Обычный 365" xfId="817"/>
    <cellStyle name="Обычный 366" xfId="818"/>
    <cellStyle name="Обычный 367" xfId="819"/>
    <cellStyle name="Обычный 368" xfId="820"/>
    <cellStyle name="Обычный 369" xfId="821"/>
    <cellStyle name="Обычный 37" xfId="84"/>
    <cellStyle name="Обычный 37 2" xfId="1791"/>
    <cellStyle name="Обычный 37 3" xfId="1792"/>
    <cellStyle name="Обычный 370" xfId="822"/>
    <cellStyle name="Обычный 371" xfId="823"/>
    <cellStyle name="Обычный 372" xfId="824"/>
    <cellStyle name="Обычный 373" xfId="825"/>
    <cellStyle name="Обычный 374" xfId="826"/>
    <cellStyle name="Обычный 375" xfId="827"/>
    <cellStyle name="Обычный 376" xfId="828"/>
    <cellStyle name="Обычный 377" xfId="829"/>
    <cellStyle name="Обычный 378" xfId="830"/>
    <cellStyle name="Обычный 379" xfId="831"/>
    <cellStyle name="Обычный 38" xfId="85"/>
    <cellStyle name="Обычный 38 2" xfId="1793"/>
    <cellStyle name="Обычный 38 3" xfId="1794"/>
    <cellStyle name="Обычный 380" xfId="832"/>
    <cellStyle name="Обычный 381" xfId="833"/>
    <cellStyle name="Обычный 382" xfId="834"/>
    <cellStyle name="Обычный 383" xfId="835"/>
    <cellStyle name="Обычный 384" xfId="836"/>
    <cellStyle name="Обычный 385" xfId="837"/>
    <cellStyle name="Обычный 386" xfId="838"/>
    <cellStyle name="Обычный 387" xfId="839"/>
    <cellStyle name="Обычный 388" xfId="840"/>
    <cellStyle name="Обычный 389" xfId="841"/>
    <cellStyle name="Обычный 39" xfId="86"/>
    <cellStyle name="Обычный 39 2" xfId="1795"/>
    <cellStyle name="Обычный 39 3" xfId="1796"/>
    <cellStyle name="Обычный 390" xfId="842"/>
    <cellStyle name="Обычный 391" xfId="843"/>
    <cellStyle name="Обычный 392" xfId="844"/>
    <cellStyle name="Обычный 393" xfId="845"/>
    <cellStyle name="Обычный 394" xfId="846"/>
    <cellStyle name="Обычный 395" xfId="847"/>
    <cellStyle name="Обычный 396" xfId="848"/>
    <cellStyle name="Обычный 397" xfId="849"/>
    <cellStyle name="Обычный 398" xfId="850"/>
    <cellStyle name="Обычный 399" xfId="851"/>
    <cellStyle name="Обычный 4" xfId="51"/>
    <cellStyle name="Обычный 4 2" xfId="52"/>
    <cellStyle name="Обычный 4 2 2" xfId="1436"/>
    <cellStyle name="Обычный 4 2 3" xfId="853"/>
    <cellStyle name="Обычный 4 3" xfId="852"/>
    <cellStyle name="Обычный 4 3 2" xfId="1797"/>
    <cellStyle name="Обычный 4 3 3" xfId="2972"/>
    <cellStyle name="Обычный 4 4" xfId="1435"/>
    <cellStyle name="Обычный 4 4 2" xfId="2973"/>
    <cellStyle name="Обычный 4 5" xfId="63"/>
    <cellStyle name="Обычный 40" xfId="87"/>
    <cellStyle name="Обычный 40 2" xfId="1798"/>
    <cellStyle name="Обычный 40 3" xfId="1799"/>
    <cellStyle name="Обычный 400" xfId="854"/>
    <cellStyle name="Обычный 401" xfId="855"/>
    <cellStyle name="Обычный 402" xfId="856"/>
    <cellStyle name="Обычный 403" xfId="857"/>
    <cellStyle name="Обычный 404" xfId="858"/>
    <cellStyle name="Обычный 405" xfId="859"/>
    <cellStyle name="Обычный 406" xfId="860"/>
    <cellStyle name="Обычный 407" xfId="861"/>
    <cellStyle name="Обычный 408" xfId="862"/>
    <cellStyle name="Обычный 409" xfId="863"/>
    <cellStyle name="Обычный 41" xfId="193"/>
    <cellStyle name="Обычный 41 2" xfId="1800"/>
    <cellStyle name="Обычный 41 3" xfId="1801"/>
    <cellStyle name="Обычный 410" xfId="864"/>
    <cellStyle name="Обычный 411" xfId="865"/>
    <cellStyle name="Обычный 412" xfId="866"/>
    <cellStyle name="Обычный 413" xfId="867"/>
    <cellStyle name="Обычный 414" xfId="868"/>
    <cellStyle name="Обычный 415" xfId="869"/>
    <cellStyle name="Обычный 416" xfId="870"/>
    <cellStyle name="Обычный 417" xfId="871"/>
    <cellStyle name="Обычный 418" xfId="872"/>
    <cellStyle name="Обычный 419" xfId="873"/>
    <cellStyle name="Обычный 42" xfId="190"/>
    <cellStyle name="Обычный 42 2" xfId="1802"/>
    <cellStyle name="Обычный 42 3" xfId="1803"/>
    <cellStyle name="Обычный 420" xfId="874"/>
    <cellStyle name="Обычный 421" xfId="875"/>
    <cellStyle name="Обычный 422" xfId="876"/>
    <cellStyle name="Обычный 423" xfId="877"/>
    <cellStyle name="Обычный 424" xfId="878"/>
    <cellStyle name="Обычный 425" xfId="879"/>
    <cellStyle name="Обычный 426" xfId="880"/>
    <cellStyle name="Обычный 427" xfId="881"/>
    <cellStyle name="Обычный 428" xfId="882"/>
    <cellStyle name="Обычный 429" xfId="883"/>
    <cellStyle name="Обычный 43" xfId="88"/>
    <cellStyle name="Обычный 43 2" xfId="1804"/>
    <cellStyle name="Обычный 43 3" xfId="1805"/>
    <cellStyle name="Обычный 430" xfId="884"/>
    <cellStyle name="Обычный 431" xfId="885"/>
    <cellStyle name="Обычный 432" xfId="886"/>
    <cellStyle name="Обычный 44" xfId="191"/>
    <cellStyle name="Обычный 44 2" xfId="1806"/>
    <cellStyle name="Обычный 44 3" xfId="1807"/>
    <cellStyle name="Обычный 45" xfId="89"/>
    <cellStyle name="Обычный 45 2" xfId="1808"/>
    <cellStyle name="Обычный 45 3" xfId="1809"/>
    <cellStyle name="Обычный 46" xfId="90"/>
    <cellStyle name="Обычный 46 2" xfId="1810"/>
    <cellStyle name="Обычный 46 3" xfId="1811"/>
    <cellStyle name="Обычный 47" xfId="91"/>
    <cellStyle name="Обычный 47 2" xfId="1812"/>
    <cellStyle name="Обычный 47 3" xfId="1813"/>
    <cellStyle name="Обычный 48" xfId="92"/>
    <cellStyle name="Обычный 48 2" xfId="1814"/>
    <cellStyle name="Обычный 48 3" xfId="1815"/>
    <cellStyle name="Обычный 49" xfId="93"/>
    <cellStyle name="Обычный 49 2" xfId="1816"/>
    <cellStyle name="Обычный 49 3" xfId="1817"/>
    <cellStyle name="Обычный 5" xfId="8"/>
    <cellStyle name="Обычный 5 2" xfId="888"/>
    <cellStyle name="Обычный 5 2 2" xfId="889"/>
    <cellStyle name="Обычный 5 2 2 2" xfId="890"/>
    <cellStyle name="Обычный 5 2 2 2 2" xfId="1440"/>
    <cellStyle name="Обычный 5 2 2 3" xfId="1439"/>
    <cellStyle name="Обычный 5 2 3" xfId="891"/>
    <cellStyle name="Обычный 5 2 3 2" xfId="1441"/>
    <cellStyle name="Обычный 5 2 4" xfId="1438"/>
    <cellStyle name="Обычный 5 3" xfId="892"/>
    <cellStyle name="Обычный 5 3 2" xfId="893"/>
    <cellStyle name="Обычный 5 3 2 2" xfId="1443"/>
    <cellStyle name="Обычный 5 3 3" xfId="1442"/>
    <cellStyle name="Обычный 5 4" xfId="894"/>
    <cellStyle name="Обычный 5 4 2" xfId="1444"/>
    <cellStyle name="Обычный 5 5" xfId="895"/>
    <cellStyle name="Обычный 5 5 2" xfId="1445"/>
    <cellStyle name="Обычный 5 6" xfId="887"/>
    <cellStyle name="Обычный 5 6 2" xfId="1818"/>
    <cellStyle name="Обычный 5 6 3" xfId="2977"/>
    <cellStyle name="Обычный 5 7" xfId="1437"/>
    <cellStyle name="Обычный 5 7 2" xfId="2978"/>
    <cellStyle name="Обычный 5 8" xfId="64"/>
    <cellStyle name="Обычный 5_Ф3" xfId="896"/>
    <cellStyle name="Обычный 50" xfId="167"/>
    <cellStyle name="Обычный 50 2" xfId="1819"/>
    <cellStyle name="Обычный 50 3" xfId="1820"/>
    <cellStyle name="Обычный 51" xfId="94"/>
    <cellStyle name="Обычный 51 2" xfId="1821"/>
    <cellStyle name="Обычный 51 3" xfId="1822"/>
    <cellStyle name="Обычный 52" xfId="95"/>
    <cellStyle name="Обычный 52 2" xfId="1823"/>
    <cellStyle name="Обычный 52 3" xfId="1824"/>
    <cellStyle name="Обычный 53" xfId="96"/>
    <cellStyle name="Обычный 53 2" xfId="1825"/>
    <cellStyle name="Обычный 53 3" xfId="1826"/>
    <cellStyle name="Обычный 54" xfId="97"/>
    <cellStyle name="Обычный 54 2" xfId="1827"/>
    <cellStyle name="Обычный 54 3" xfId="1828"/>
    <cellStyle name="Обычный 55" xfId="98"/>
    <cellStyle name="Обычный 55 2" xfId="1829"/>
    <cellStyle name="Обычный 55 3" xfId="1830"/>
    <cellStyle name="Обычный 56" xfId="106"/>
    <cellStyle name="Обычный 56 2" xfId="1831"/>
    <cellStyle name="Обычный 57" xfId="107"/>
    <cellStyle name="Обычный 57 2" xfId="1832"/>
    <cellStyle name="Обычный 58" xfId="101"/>
    <cellStyle name="Обычный 58 2" xfId="1833"/>
    <cellStyle name="Обычный 59" xfId="102"/>
    <cellStyle name="Обычный 59 2" xfId="1834"/>
    <cellStyle name="Обычный 6" xfId="65"/>
    <cellStyle name="Обычный 6 2" xfId="898"/>
    <cellStyle name="Обычный 6 2 2" xfId="899"/>
    <cellStyle name="Обычный 6 2 2 2" xfId="900"/>
    <cellStyle name="Обычный 6 2 2 2 2" xfId="1449"/>
    <cellStyle name="Обычный 6 2 2 3" xfId="1448"/>
    <cellStyle name="Обычный 6 2 3" xfId="901"/>
    <cellStyle name="Обычный 6 2 3 2" xfId="1450"/>
    <cellStyle name="Обычный 6 2 4" xfId="1447"/>
    <cellStyle name="Обычный 6 3" xfId="902"/>
    <cellStyle name="Обычный 6 3 2" xfId="903"/>
    <cellStyle name="Обычный 6 3 2 2" xfId="1452"/>
    <cellStyle name="Обычный 6 3 3" xfId="904"/>
    <cellStyle name="Обычный 6 3 3 2" xfId="1453"/>
    <cellStyle name="Обычный 6 3 4" xfId="1451"/>
    <cellStyle name="Обычный 6 4" xfId="905"/>
    <cellStyle name="Обычный 6 4 2" xfId="1454"/>
    <cellStyle name="Обычный 6 5" xfId="906"/>
    <cellStyle name="Обычный 6 5 2" xfId="1455"/>
    <cellStyle name="Обычный 6 6" xfId="897"/>
    <cellStyle name="Обычный 6 6 2" xfId="1835"/>
    <cellStyle name="Обычный 6 6 3" xfId="2981"/>
    <cellStyle name="Обычный 6 7" xfId="1446"/>
    <cellStyle name="Обычный 6 7 2" xfId="2982"/>
    <cellStyle name="Обычный 6_Ф3" xfId="907"/>
    <cellStyle name="Обычный 60" xfId="103"/>
    <cellStyle name="Обычный 60 2" xfId="1836"/>
    <cellStyle name="Обычный 61" xfId="104"/>
    <cellStyle name="Обычный 61 2" xfId="1837"/>
    <cellStyle name="Обычный 62" xfId="105"/>
    <cellStyle name="Обычный 62 2" xfId="1838"/>
    <cellStyle name="Обычный 63" xfId="192"/>
    <cellStyle name="Обычный 63 2" xfId="1839"/>
    <cellStyle name="Обычный 64" xfId="108"/>
    <cellStyle name="Обычный 64 2" xfId="1840"/>
    <cellStyle name="Обычный 65" xfId="109"/>
    <cellStyle name="Обычный 65 2" xfId="1841"/>
    <cellStyle name="Обычный 66" xfId="110"/>
    <cellStyle name="Обычный 66 2" xfId="1842"/>
    <cellStyle name="Обычный 67" xfId="111"/>
    <cellStyle name="Обычный 67 2" xfId="1843"/>
    <cellStyle name="Обычный 68" xfId="194"/>
    <cellStyle name="Обычный 68 2" xfId="263"/>
    <cellStyle name="Обычный 69" xfId="168"/>
    <cellStyle name="Обычный 69 2" xfId="1844"/>
    <cellStyle name="Обычный 7" xfId="69"/>
    <cellStyle name="Обычный 7 2" xfId="909"/>
    <cellStyle name="Обычный 7 2 2" xfId="1457"/>
    <cellStyle name="Обычный 7 3" xfId="908"/>
    <cellStyle name="Обычный 7 3 2" xfId="1845"/>
    <cellStyle name="Обычный 7 3 3" xfId="2985"/>
    <cellStyle name="Обычный 7 4" xfId="1456"/>
    <cellStyle name="Обычный 7 4 2" xfId="2986"/>
    <cellStyle name="Обычный 70" xfId="169"/>
    <cellStyle name="Обычный 70 2" xfId="1846"/>
    <cellStyle name="Обычный 71" xfId="170"/>
    <cellStyle name="Обычный 71 2" xfId="1847"/>
    <cellStyle name="Обычный 72" xfId="171"/>
    <cellStyle name="Обычный 72 2" xfId="1848"/>
    <cellStyle name="Обычный 73" xfId="172"/>
    <cellStyle name="Обычный 73 2" xfId="1849"/>
    <cellStyle name="Обычный 74" xfId="149"/>
    <cellStyle name="Обычный 74 2" xfId="1850"/>
    <cellStyle name="Обычный 75" xfId="112"/>
    <cellStyle name="Обычный 75 2" xfId="1851"/>
    <cellStyle name="Обычный 76" xfId="113"/>
    <cellStyle name="Обычный 76 2" xfId="1852"/>
    <cellStyle name="Обычный 77" xfId="114"/>
    <cellStyle name="Обычный 77 2" xfId="1853"/>
    <cellStyle name="Обычный 78" xfId="115"/>
    <cellStyle name="Обычный 78 2" xfId="1854"/>
    <cellStyle name="Обычный 79" xfId="119"/>
    <cellStyle name="Обычный 79 2" xfId="1855"/>
    <cellStyle name="Обычный 8" xfId="70"/>
    <cellStyle name="Обычный 8 2" xfId="911"/>
    <cellStyle name="Обычный 8 2 2" xfId="912"/>
    <cellStyle name="Обычный 8 2 2 2" xfId="913"/>
    <cellStyle name="Обычный 8 2 2 2 2" xfId="1461"/>
    <cellStyle name="Обычный 8 2 2 3" xfId="1460"/>
    <cellStyle name="Обычный 8 2 3" xfId="914"/>
    <cellStyle name="Обычный 8 2 3 2" xfId="1462"/>
    <cellStyle name="Обычный 8 2 4" xfId="1459"/>
    <cellStyle name="Обычный 8 3" xfId="915"/>
    <cellStyle name="Обычный 8 3 2" xfId="916"/>
    <cellStyle name="Обычный 8 3 2 2" xfId="1464"/>
    <cellStyle name="Обычный 8 3 3" xfId="1463"/>
    <cellStyle name="Обычный 8 4" xfId="917"/>
    <cellStyle name="Обычный 8 4 2" xfId="1465"/>
    <cellStyle name="Обычный 8 5" xfId="910"/>
    <cellStyle name="Обычный 8 5 2" xfId="1856"/>
    <cellStyle name="Обычный 8 5 3" xfId="2987"/>
    <cellStyle name="Обычный 8 6" xfId="1458"/>
    <cellStyle name="Обычный 8 6 2" xfId="2988"/>
    <cellStyle name="Обычный 80" xfId="116"/>
    <cellStyle name="Обычный 80 2" xfId="1857"/>
    <cellStyle name="Обычный 81" xfId="117"/>
    <cellStyle name="Обычный 81 2" xfId="1858"/>
    <cellStyle name="Обычный 82" xfId="120"/>
    <cellStyle name="Обычный 82 2" xfId="1859"/>
    <cellStyle name="Обычный 83" xfId="122"/>
    <cellStyle name="Обычный 83 2" xfId="1860"/>
    <cellStyle name="Обычный 84" xfId="121"/>
    <cellStyle name="Обычный 84 2" xfId="1861"/>
    <cellStyle name="Обычный 85" xfId="173"/>
    <cellStyle name="Обычный 85 2" xfId="1862"/>
    <cellStyle name="Обычный 85 3" xfId="1863"/>
    <cellStyle name="Обычный 86" xfId="123"/>
    <cellStyle name="Обычный 86 2" xfId="1864"/>
    <cellStyle name="Обычный 87" xfId="124"/>
    <cellStyle name="Обычный 87 2" xfId="1865"/>
    <cellStyle name="Обычный 88" xfId="125"/>
    <cellStyle name="Обычный 88 2" xfId="1866"/>
    <cellStyle name="Обычный 89" xfId="126"/>
    <cellStyle name="Обычный 89 2" xfId="1867"/>
    <cellStyle name="Обычный 9" xfId="66"/>
    <cellStyle name="Обычный 9 2" xfId="919"/>
    <cellStyle name="Обычный 9 2 2" xfId="1467"/>
    <cellStyle name="Обычный 9 3" xfId="918"/>
    <cellStyle name="Обычный 9 3 2" xfId="1868"/>
    <cellStyle name="Обычный 9 3 3" xfId="2990"/>
    <cellStyle name="Обычный 9 4" xfId="1466"/>
    <cellStyle name="Обычный 9 4 2" xfId="2991"/>
    <cellStyle name="Обычный 90" xfId="127"/>
    <cellStyle name="Обычный 90 2" xfId="1869"/>
    <cellStyle name="Обычный 91" xfId="128"/>
    <cellStyle name="Обычный 91 2" xfId="1870"/>
    <cellStyle name="Обычный 92" xfId="150"/>
    <cellStyle name="Обычный 92 2" xfId="1871"/>
    <cellStyle name="Обычный 93" xfId="151"/>
    <cellStyle name="Обычный 93 2" xfId="1872"/>
    <cellStyle name="Обычный 94" xfId="174"/>
    <cellStyle name="Обычный 94 2" xfId="1873"/>
    <cellStyle name="Обычный 95" xfId="175"/>
    <cellStyle name="Обычный 95 2" xfId="1874"/>
    <cellStyle name="Обычный 96" xfId="118"/>
    <cellStyle name="Обычный 96 2" xfId="1875"/>
    <cellStyle name="Обычный 97" xfId="152"/>
    <cellStyle name="Обычный 97 2" xfId="1876"/>
    <cellStyle name="Обычный 98" xfId="153"/>
    <cellStyle name="Обычный 98 2" xfId="1877"/>
    <cellStyle name="Обычный 99" xfId="154"/>
    <cellStyle name="Обычный 99 2" xfId="1878"/>
    <cellStyle name="Обычный_Xl0000013" xfId="6"/>
    <cellStyle name="Обычный_Xl0000013 2" xfId="3150"/>
    <cellStyle name="Обычный_Xl0000013 2 2" xfId="3151"/>
    <cellStyle name="Обычный_Лист1" xfId="3152"/>
    <cellStyle name="Плохой 2" xfId="53"/>
    <cellStyle name="Плохой 2 2" xfId="922"/>
    <cellStyle name="Плохой 2 2 2" xfId="923"/>
    <cellStyle name="Плохой 2 2 2 2" xfId="1471"/>
    <cellStyle name="Плохой 2 2 3" xfId="1470"/>
    <cellStyle name="Плохой 2 3" xfId="924"/>
    <cellStyle name="Плохой 2 3 2" xfId="1472"/>
    <cellStyle name="Плохой 2 4" xfId="1469"/>
    <cellStyle name="Плохой 2 5" xfId="921"/>
    <cellStyle name="Плохой 3" xfId="925"/>
    <cellStyle name="Плохой 3 2" xfId="926"/>
    <cellStyle name="Плохой 3 2 2" xfId="1474"/>
    <cellStyle name="Плохой 3 3" xfId="1473"/>
    <cellStyle name="Плохой 4" xfId="927"/>
    <cellStyle name="Плохой 4 2" xfId="1475"/>
    <cellStyle name="Плохой 5" xfId="920"/>
    <cellStyle name="Плохой 5 2" xfId="2995"/>
    <cellStyle name="Плохой 6" xfId="1468"/>
    <cellStyle name="Плохой 7" xfId="2996"/>
    <cellStyle name="Пояснение 2" xfId="54"/>
    <cellStyle name="Пояснение 2 2" xfId="930"/>
    <cellStyle name="Пояснение 2 2 2" xfId="931"/>
    <cellStyle name="Пояснение 2 2 2 2" xfId="1479"/>
    <cellStyle name="Пояснение 2 2 3" xfId="1478"/>
    <cellStyle name="Пояснение 2 3" xfId="932"/>
    <cellStyle name="Пояснение 2 3 2" xfId="1480"/>
    <cellStyle name="Пояснение 2 4" xfId="1477"/>
    <cellStyle name="Пояснение 2 5" xfId="929"/>
    <cellStyle name="Пояснение 3" xfId="933"/>
    <cellStyle name="Пояснение 3 2" xfId="934"/>
    <cellStyle name="Пояснение 3 2 2" xfId="1482"/>
    <cellStyle name="Пояснение 3 3" xfId="1481"/>
    <cellStyle name="Пояснение 4" xfId="935"/>
    <cellStyle name="Пояснение 4 2" xfId="1483"/>
    <cellStyle name="Пояснение 5" xfId="928"/>
    <cellStyle name="Пояснение 5 2" xfId="2997"/>
    <cellStyle name="Пояснение 6" xfId="1476"/>
    <cellStyle name="Пояснение 7" xfId="2998"/>
    <cellStyle name="Примечание 10" xfId="937"/>
    <cellStyle name="Примечание 10 2" xfId="1485"/>
    <cellStyle name="Примечание 10 2 2" xfId="3001"/>
    <cellStyle name="Примечание 10 3" xfId="3000"/>
    <cellStyle name="Примечание 11" xfId="936"/>
    <cellStyle name="Примечание 11 2" xfId="3002"/>
    <cellStyle name="Примечание 12" xfId="1484"/>
    <cellStyle name="Примечание 12 2" xfId="3003"/>
    <cellStyle name="Примечание 13" xfId="3004"/>
    <cellStyle name="Примечание 14" xfId="2999"/>
    <cellStyle name="Примечание 2" xfId="55"/>
    <cellStyle name="Примечание 2 2" xfId="939"/>
    <cellStyle name="Примечание 2 2 2" xfId="940"/>
    <cellStyle name="Примечание 2 2 2 2" xfId="941"/>
    <cellStyle name="Примечание 2 2 2 2 2" xfId="1489"/>
    <cellStyle name="Примечание 2 2 2 2 3" xfId="3008"/>
    <cellStyle name="Примечание 2 2 2 3" xfId="1488"/>
    <cellStyle name="Примечание 2 2 2 4" xfId="3007"/>
    <cellStyle name="Примечание 2 2 3" xfId="942"/>
    <cellStyle name="Примечание 2 2 3 2" xfId="1490"/>
    <cellStyle name="Примечание 2 2 3 3" xfId="3009"/>
    <cellStyle name="Примечание 2 2 4" xfId="1487"/>
    <cellStyle name="Примечание 2 2 5" xfId="3006"/>
    <cellStyle name="Примечание 2 3" xfId="943"/>
    <cellStyle name="Примечание 2 3 2" xfId="944"/>
    <cellStyle name="Примечание 2 3 2 2" xfId="1492"/>
    <cellStyle name="Примечание 2 3 2 3" xfId="3011"/>
    <cellStyle name="Примечание 2 3 3" xfId="1491"/>
    <cellStyle name="Примечание 2 3 4" xfId="3010"/>
    <cellStyle name="Примечание 2 4" xfId="945"/>
    <cellStyle name="Примечание 2 4 2" xfId="1493"/>
    <cellStyle name="Примечание 2 4 3" xfId="3012"/>
    <cellStyle name="Примечание 2 5" xfId="1486"/>
    <cellStyle name="Примечание 2 6" xfId="3005"/>
    <cellStyle name="Примечание 2 7" xfId="938"/>
    <cellStyle name="Примечание 3" xfId="946"/>
    <cellStyle name="Примечание 3 2" xfId="947"/>
    <cellStyle name="Примечание 3 2 2" xfId="948"/>
    <cellStyle name="Примечание 3 2 2 2" xfId="1496"/>
    <cellStyle name="Примечание 3 2 2 3" xfId="3015"/>
    <cellStyle name="Примечание 3 2 3" xfId="1495"/>
    <cellStyle name="Примечание 3 2 4" xfId="3014"/>
    <cellStyle name="Примечание 3 3" xfId="949"/>
    <cellStyle name="Примечание 3 3 2" xfId="1497"/>
    <cellStyle name="Примечание 3 3 3" xfId="3016"/>
    <cellStyle name="Примечание 3 4" xfId="1494"/>
    <cellStyle name="Примечание 3 5" xfId="3013"/>
    <cellStyle name="Примечание 4" xfId="950"/>
    <cellStyle name="Примечание 4 10" xfId="3017"/>
    <cellStyle name="Примечание 4 2" xfId="951"/>
    <cellStyle name="Примечание 4 2 2" xfId="952"/>
    <cellStyle name="Примечание 4 2 2 2" xfId="1500"/>
    <cellStyle name="Примечание 4 2 2 3" xfId="3019"/>
    <cellStyle name="Примечание 4 2 3" xfId="953"/>
    <cellStyle name="Примечание 4 2 3 2" xfId="1501"/>
    <cellStyle name="Примечание 4 2 3 3" xfId="3020"/>
    <cellStyle name="Примечание 4 2 4" xfId="1499"/>
    <cellStyle name="Примечание 4 2 5" xfId="3018"/>
    <cellStyle name="Примечание 4 3" xfId="954"/>
    <cellStyle name="Примечание 4 3 2" xfId="955"/>
    <cellStyle name="Примечание 4 3 2 2" xfId="1503"/>
    <cellStyle name="Примечание 4 3 2 3" xfId="3022"/>
    <cellStyle name="Примечание 4 3 3" xfId="956"/>
    <cellStyle name="Примечание 4 3 3 2" xfId="1504"/>
    <cellStyle name="Примечание 4 3 3 3" xfId="3023"/>
    <cellStyle name="Примечание 4 3 4" xfId="1502"/>
    <cellStyle name="Примечание 4 3 5" xfId="3021"/>
    <cellStyle name="Примечание 4 4" xfId="957"/>
    <cellStyle name="Примечание 4 4 2" xfId="1505"/>
    <cellStyle name="Примечание 4 4 3" xfId="3024"/>
    <cellStyle name="Примечание 4 5" xfId="958"/>
    <cellStyle name="Примечание 4 5 2" xfId="1506"/>
    <cellStyle name="Примечание 4 5 3" xfId="3025"/>
    <cellStyle name="Примечание 4 6" xfId="959"/>
    <cellStyle name="Примечание 4 6 2" xfId="1507"/>
    <cellStyle name="Примечание 4 6 3" xfId="3026"/>
    <cellStyle name="Примечание 4 7" xfId="960"/>
    <cellStyle name="Примечание 4 7 2" xfId="1508"/>
    <cellStyle name="Примечание 4 7 3" xfId="3027"/>
    <cellStyle name="Примечание 4 8" xfId="961"/>
    <cellStyle name="Примечание 4 8 2" xfId="1509"/>
    <cellStyle name="Примечание 4 8 3" xfId="3028"/>
    <cellStyle name="Примечание 4 9" xfId="1498"/>
    <cellStyle name="Примечание 5" xfId="962"/>
    <cellStyle name="Примечание 5 2" xfId="963"/>
    <cellStyle name="Примечание 5 2 2" xfId="1511"/>
    <cellStyle name="Примечание 5 2 3" xfId="3030"/>
    <cellStyle name="Примечание 5 3" xfId="964"/>
    <cellStyle name="Примечание 5 3 2" xfId="1512"/>
    <cellStyle name="Примечание 5 3 3" xfId="3031"/>
    <cellStyle name="Примечание 5 4" xfId="965"/>
    <cellStyle name="Примечание 5 4 2" xfId="1513"/>
    <cellStyle name="Примечание 5 4 3" xfId="3032"/>
    <cellStyle name="Примечание 5 5" xfId="1510"/>
    <cellStyle name="Примечание 5 6" xfId="3029"/>
    <cellStyle name="Примечание 6" xfId="966"/>
    <cellStyle name="Примечание 6 2" xfId="967"/>
    <cellStyle name="Примечание 6 2 2" xfId="1515"/>
    <cellStyle name="Примечание 6 2 3" xfId="3034"/>
    <cellStyle name="Примечание 6 3" xfId="968"/>
    <cellStyle name="Примечание 6 3 2" xfId="1516"/>
    <cellStyle name="Примечание 6 3 3" xfId="3035"/>
    <cellStyle name="Примечание 6 4" xfId="1514"/>
    <cellStyle name="Примечание 6 5" xfId="3033"/>
    <cellStyle name="Примечание 7" xfId="969"/>
    <cellStyle name="Примечание 7 2" xfId="1517"/>
    <cellStyle name="Примечание 7 3" xfId="3036"/>
    <cellStyle name="Примечание 8" xfId="970"/>
    <cellStyle name="Примечание 8 2" xfId="1518"/>
    <cellStyle name="Примечание 8 3" xfId="3037"/>
    <cellStyle name="Примечание 9" xfId="971"/>
    <cellStyle name="Примечание 9 2" xfId="1519"/>
    <cellStyle name="Примечание 9 3" xfId="3038"/>
    <cellStyle name="Процентный 2" xfId="56"/>
    <cellStyle name="Связанная ячейка 2" xfId="57"/>
    <cellStyle name="Связанная ячейка 2 2" xfId="974"/>
    <cellStyle name="Связанная ячейка 2 2 2" xfId="975"/>
    <cellStyle name="Связанная ячейка 2 2 2 2" xfId="1523"/>
    <cellStyle name="Связанная ячейка 2 2 3" xfId="1522"/>
    <cellStyle name="Связанная ячейка 2 3" xfId="976"/>
    <cellStyle name="Связанная ячейка 2 3 2" xfId="1524"/>
    <cellStyle name="Связанная ячейка 2 4" xfId="1521"/>
    <cellStyle name="Связанная ячейка 2 5" xfId="973"/>
    <cellStyle name="Связанная ячейка 3" xfId="977"/>
    <cellStyle name="Связанная ячейка 3 2" xfId="978"/>
    <cellStyle name="Связанная ячейка 3 2 2" xfId="1526"/>
    <cellStyle name="Связанная ячейка 3 3" xfId="1525"/>
    <cellStyle name="Связанная ячейка 4" xfId="979"/>
    <cellStyle name="Связанная ячейка 4 2" xfId="1527"/>
    <cellStyle name="Связанная ячейка 5" xfId="972"/>
    <cellStyle name="Связанная ячейка 5 2" xfId="3041"/>
    <cellStyle name="Связанная ячейка 6" xfId="1520"/>
    <cellStyle name="Связанная ячейка 7" xfId="3042"/>
    <cellStyle name="Текст предупреждения 2" xfId="58"/>
    <cellStyle name="Текст предупреждения 2 2" xfId="982"/>
    <cellStyle name="Текст предупреждения 2 2 2" xfId="983"/>
    <cellStyle name="Текст предупреждения 2 2 2 2" xfId="1531"/>
    <cellStyle name="Текст предупреждения 2 2 3" xfId="1530"/>
    <cellStyle name="Текст предупреждения 2 3" xfId="984"/>
    <cellStyle name="Текст предупреждения 2 3 2" xfId="1532"/>
    <cellStyle name="Текст предупреждения 2 4" xfId="1529"/>
    <cellStyle name="Текст предупреждения 2 5" xfId="981"/>
    <cellStyle name="Текст предупреждения 3" xfId="985"/>
    <cellStyle name="Текст предупреждения 3 2" xfId="986"/>
    <cellStyle name="Текст предупреждения 3 2 2" xfId="1534"/>
    <cellStyle name="Текст предупреждения 3 3" xfId="1533"/>
    <cellStyle name="Текст предупреждения 4" xfId="987"/>
    <cellStyle name="Текст предупреждения 4 2" xfId="1535"/>
    <cellStyle name="Текст предупреждения 5" xfId="980"/>
    <cellStyle name="Текст предупреждения 5 2" xfId="3044"/>
    <cellStyle name="Текст предупреждения 6" xfId="1528"/>
    <cellStyle name="Текст предупреждения 7" xfId="3045"/>
    <cellStyle name="Финансовый" xfId="3147" builtinId="3"/>
    <cellStyle name="Финансовый 2" xfId="3145"/>
    <cellStyle name="Хороший 2" xfId="59"/>
    <cellStyle name="Хороший 2 2" xfId="990"/>
    <cellStyle name="Хороший 2 2 2" xfId="991"/>
    <cellStyle name="Хороший 2 2 2 2" xfId="1539"/>
    <cellStyle name="Хороший 2 2 3" xfId="1538"/>
    <cellStyle name="Хороший 2 3" xfId="992"/>
    <cellStyle name="Хороший 2 3 2" xfId="1540"/>
    <cellStyle name="Хороший 2 4" xfId="1537"/>
    <cellStyle name="Хороший 2 5" xfId="989"/>
    <cellStyle name="Хороший 3" xfId="993"/>
    <cellStyle name="Хороший 3 2" xfId="994"/>
    <cellStyle name="Хороший 3 2 2" xfId="1542"/>
    <cellStyle name="Хороший 3 3" xfId="1541"/>
    <cellStyle name="Хороший 4" xfId="995"/>
    <cellStyle name="Хороший 4 2" xfId="1543"/>
    <cellStyle name="Хороший 5" xfId="988"/>
    <cellStyle name="Хороший 5 2" xfId="3046"/>
    <cellStyle name="Хороший 6" xfId="1536"/>
    <cellStyle name="Хороший 7" xfId="304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I104"/>
  <sheetViews>
    <sheetView tabSelected="1" workbookViewId="0">
      <pane xSplit="3" ySplit="7" topLeftCell="D88" activePane="bottomRight" state="frozen"/>
      <selection pane="topRight" activeCell="D1" sqref="D1"/>
      <selection pane="bottomLeft" activeCell="A8" sqref="A8"/>
      <selection pane="bottomRight" activeCell="D9" sqref="D9:D101"/>
    </sheetView>
  </sheetViews>
  <sheetFormatPr defaultRowHeight="12.75"/>
  <cols>
    <col min="1" max="1" width="4.7109375" style="95" customWidth="1"/>
    <col min="2" max="2" width="18.42578125" style="95" customWidth="1"/>
    <col min="3" max="3" width="42.85546875" style="95" customWidth="1"/>
    <col min="4" max="4" width="10.140625" style="95" customWidth="1"/>
    <col min="5" max="5" width="9.28515625" style="95" customWidth="1"/>
    <col min="6" max="8" width="9.85546875" style="95" customWidth="1"/>
    <col min="9" max="16384" width="9.140625" style="95"/>
  </cols>
  <sheetData>
    <row r="1" spans="1:9" ht="29.25" customHeight="1">
      <c r="A1" s="275" t="s">
        <v>554</v>
      </c>
      <c r="B1" s="275"/>
      <c r="C1" s="275"/>
      <c r="D1" s="275"/>
      <c r="E1" s="275"/>
      <c r="F1" s="275"/>
      <c r="G1" s="275"/>
      <c r="H1" s="275"/>
    </row>
    <row r="2" spans="1:9">
      <c r="A2" s="87" t="s">
        <v>545</v>
      </c>
      <c r="B2" s="87"/>
      <c r="C2" s="87"/>
    </row>
    <row r="3" spans="1:9" ht="12.75" customHeight="1">
      <c r="A3" s="279" t="s">
        <v>0</v>
      </c>
      <c r="B3" s="279" t="s">
        <v>357</v>
      </c>
      <c r="C3" s="279" t="s">
        <v>442</v>
      </c>
      <c r="D3" s="276" t="s">
        <v>555</v>
      </c>
      <c r="E3" s="277"/>
      <c r="F3" s="277"/>
      <c r="G3" s="277"/>
      <c r="H3" s="278"/>
      <c r="I3" s="96"/>
    </row>
    <row r="4" spans="1:9" ht="12.75" customHeight="1">
      <c r="A4" s="280"/>
      <c r="B4" s="280"/>
      <c r="C4" s="280"/>
      <c r="D4" s="272" t="s">
        <v>229</v>
      </c>
      <c r="E4" s="276" t="s">
        <v>475</v>
      </c>
      <c r="F4" s="277"/>
      <c r="G4" s="277"/>
      <c r="H4" s="278"/>
      <c r="I4" s="96"/>
    </row>
    <row r="5" spans="1:9" ht="12.75" customHeight="1">
      <c r="A5" s="279"/>
      <c r="B5" s="279"/>
      <c r="C5" s="279"/>
      <c r="D5" s="273"/>
      <c r="E5" s="272" t="s">
        <v>548</v>
      </c>
      <c r="F5" s="281" t="s">
        <v>553</v>
      </c>
      <c r="G5" s="282"/>
      <c r="H5" s="272" t="s">
        <v>549</v>
      </c>
      <c r="I5" s="96"/>
    </row>
    <row r="6" spans="1:9" ht="31.5" customHeight="1">
      <c r="A6" s="279"/>
      <c r="B6" s="279"/>
      <c r="C6" s="279"/>
      <c r="D6" s="273"/>
      <c r="E6" s="273"/>
      <c r="F6" s="283"/>
      <c r="G6" s="284"/>
      <c r="H6" s="285"/>
      <c r="I6" s="96"/>
    </row>
    <row r="7" spans="1:9" ht="20.25" customHeight="1">
      <c r="A7" s="279"/>
      <c r="B7" s="279"/>
      <c r="C7" s="279"/>
      <c r="D7" s="274"/>
      <c r="E7" s="274"/>
      <c r="F7" s="97" t="s">
        <v>443</v>
      </c>
      <c r="G7" s="97" t="s">
        <v>444</v>
      </c>
      <c r="H7" s="286"/>
      <c r="I7" s="96"/>
    </row>
    <row r="8" spans="1:9">
      <c r="A8" s="98"/>
      <c r="B8" s="98"/>
      <c r="C8" s="97"/>
      <c r="D8" s="98"/>
      <c r="E8" s="99"/>
      <c r="F8" s="98"/>
      <c r="G8" s="98"/>
      <c r="H8" s="99"/>
      <c r="I8" s="100"/>
    </row>
    <row r="9" spans="1:9">
      <c r="A9" s="98">
        <v>1</v>
      </c>
      <c r="B9" s="101" t="s">
        <v>445</v>
      </c>
      <c r="C9" s="102" t="s">
        <v>5</v>
      </c>
      <c r="D9" s="103">
        <v>696</v>
      </c>
      <c r="E9" s="104">
        <v>0</v>
      </c>
      <c r="F9" s="103">
        <v>616</v>
      </c>
      <c r="G9" s="103">
        <v>616</v>
      </c>
      <c r="H9" s="105">
        <v>0</v>
      </c>
      <c r="I9" s="106"/>
    </row>
    <row r="10" spans="1:9">
      <c r="A10" s="98">
        <v>2</v>
      </c>
      <c r="B10" s="101" t="s">
        <v>445</v>
      </c>
      <c r="C10" s="102" t="s">
        <v>9</v>
      </c>
      <c r="D10" s="103">
        <v>390</v>
      </c>
      <c r="E10" s="104">
        <v>0</v>
      </c>
      <c r="F10" s="103">
        <v>390</v>
      </c>
      <c r="G10" s="103">
        <v>390</v>
      </c>
      <c r="H10" s="105">
        <v>0</v>
      </c>
      <c r="I10" s="106"/>
    </row>
    <row r="11" spans="1:9">
      <c r="A11" s="98">
        <v>3</v>
      </c>
      <c r="B11" s="101" t="s">
        <v>445</v>
      </c>
      <c r="C11" s="102" t="s">
        <v>201</v>
      </c>
      <c r="D11" s="103">
        <v>457</v>
      </c>
      <c r="E11" s="104">
        <v>0</v>
      </c>
      <c r="F11" s="103"/>
      <c r="G11" s="103"/>
      <c r="H11" s="105">
        <v>0</v>
      </c>
      <c r="I11" s="106"/>
    </row>
    <row r="12" spans="1:9">
      <c r="A12" s="98">
        <v>4</v>
      </c>
      <c r="B12" s="101" t="s">
        <v>445</v>
      </c>
      <c r="C12" s="102" t="s">
        <v>283</v>
      </c>
      <c r="D12" s="103">
        <v>9678</v>
      </c>
      <c r="E12" s="104">
        <v>480</v>
      </c>
      <c r="F12" s="103"/>
      <c r="G12" s="103"/>
      <c r="H12" s="105">
        <v>0</v>
      </c>
      <c r="I12" s="106"/>
    </row>
    <row r="13" spans="1:9" ht="25.5">
      <c r="A13" s="98">
        <v>5</v>
      </c>
      <c r="B13" s="101" t="s">
        <v>445</v>
      </c>
      <c r="C13" s="102" t="s">
        <v>446</v>
      </c>
      <c r="D13" s="103">
        <v>4704</v>
      </c>
      <c r="E13" s="104">
        <v>0</v>
      </c>
      <c r="F13" s="103">
        <v>3812</v>
      </c>
      <c r="G13" s="103">
        <v>1915</v>
      </c>
      <c r="H13" s="105">
        <v>0</v>
      </c>
      <c r="I13" s="106"/>
    </row>
    <row r="14" spans="1:9">
      <c r="A14" s="98">
        <v>6</v>
      </c>
      <c r="B14" s="101" t="s">
        <v>445</v>
      </c>
      <c r="C14" s="102" t="s">
        <v>203</v>
      </c>
      <c r="D14" s="103">
        <v>31655</v>
      </c>
      <c r="E14" s="104">
        <v>2159</v>
      </c>
      <c r="F14" s="103"/>
      <c r="G14" s="103"/>
      <c r="H14" s="105">
        <v>20</v>
      </c>
      <c r="I14" s="106"/>
    </row>
    <row r="15" spans="1:9">
      <c r="A15" s="98">
        <v>7</v>
      </c>
      <c r="B15" s="101" t="s">
        <v>445</v>
      </c>
      <c r="C15" s="102" t="s">
        <v>10</v>
      </c>
      <c r="D15" s="103">
        <v>17427</v>
      </c>
      <c r="E15" s="104">
        <v>1136</v>
      </c>
      <c r="F15" s="103">
        <v>698</v>
      </c>
      <c r="G15" s="103">
        <v>698</v>
      </c>
      <c r="H15" s="105">
        <v>562</v>
      </c>
      <c r="I15" s="107"/>
    </row>
    <row r="16" spans="1:9">
      <c r="A16" s="98">
        <v>8</v>
      </c>
      <c r="B16" s="101" t="s">
        <v>445</v>
      </c>
      <c r="C16" s="102" t="s">
        <v>13</v>
      </c>
      <c r="D16" s="103">
        <v>1453</v>
      </c>
      <c r="E16" s="104">
        <v>229</v>
      </c>
      <c r="F16" s="103"/>
      <c r="G16" s="103"/>
      <c r="H16" s="105">
        <v>0</v>
      </c>
      <c r="I16" s="106"/>
    </row>
    <row r="17" spans="1:9">
      <c r="A17" s="98">
        <v>9</v>
      </c>
      <c r="B17" s="101" t="s">
        <v>445</v>
      </c>
      <c r="C17" s="102" t="s">
        <v>447</v>
      </c>
      <c r="D17" s="103">
        <v>1062</v>
      </c>
      <c r="E17" s="104">
        <v>0</v>
      </c>
      <c r="F17" s="103"/>
      <c r="G17" s="103"/>
      <c r="H17" s="105">
        <v>0</v>
      </c>
      <c r="I17" s="106"/>
    </row>
    <row r="18" spans="1:9">
      <c r="A18" s="98">
        <v>10</v>
      </c>
      <c r="B18" s="101" t="s">
        <v>445</v>
      </c>
      <c r="C18" s="102" t="s">
        <v>12</v>
      </c>
      <c r="D18" s="103">
        <v>423</v>
      </c>
      <c r="E18" s="104">
        <v>0</v>
      </c>
      <c r="F18" s="103"/>
      <c r="G18" s="103"/>
      <c r="H18" s="105">
        <v>0</v>
      </c>
      <c r="I18" s="106"/>
    </row>
    <row r="19" spans="1:9">
      <c r="A19" s="98">
        <v>11</v>
      </c>
      <c r="B19" s="101" t="s">
        <v>445</v>
      </c>
      <c r="C19" s="102" t="s">
        <v>16</v>
      </c>
      <c r="D19" s="103">
        <v>11953</v>
      </c>
      <c r="E19" s="104">
        <v>800</v>
      </c>
      <c r="F19" s="103"/>
      <c r="G19" s="103"/>
      <c r="H19" s="105">
        <v>11923</v>
      </c>
      <c r="I19" s="106"/>
    </row>
    <row r="20" spans="1:9">
      <c r="A20" s="98">
        <v>12</v>
      </c>
      <c r="B20" s="101" t="s">
        <v>445</v>
      </c>
      <c r="C20" s="102" t="s">
        <v>14</v>
      </c>
      <c r="D20" s="103">
        <v>2987</v>
      </c>
      <c r="E20" s="104">
        <v>70</v>
      </c>
      <c r="F20" s="103"/>
      <c r="G20" s="103"/>
      <c r="H20" s="105">
        <v>2977</v>
      </c>
      <c r="I20" s="106"/>
    </row>
    <row r="21" spans="1:9">
      <c r="A21" s="98">
        <v>13</v>
      </c>
      <c r="B21" s="101" t="s">
        <v>445</v>
      </c>
      <c r="C21" s="102" t="s">
        <v>15</v>
      </c>
      <c r="D21" s="103">
        <v>645</v>
      </c>
      <c r="E21" s="104">
        <v>0</v>
      </c>
      <c r="F21" s="103"/>
      <c r="G21" s="103"/>
      <c r="H21" s="105">
        <v>635</v>
      </c>
      <c r="I21" s="106"/>
    </row>
    <row r="22" spans="1:9">
      <c r="A22" s="98">
        <v>14</v>
      </c>
      <c r="B22" s="101" t="s">
        <v>445</v>
      </c>
      <c r="C22" s="102" t="s">
        <v>8</v>
      </c>
      <c r="D22" s="103">
        <v>3620</v>
      </c>
      <c r="E22" s="104">
        <v>0</v>
      </c>
      <c r="F22" s="103"/>
      <c r="G22" s="103"/>
      <c r="H22" s="105">
        <v>0</v>
      </c>
      <c r="I22" s="106"/>
    </row>
    <row r="23" spans="1:9">
      <c r="A23" s="98">
        <v>15</v>
      </c>
      <c r="B23" s="101" t="s">
        <v>445</v>
      </c>
      <c r="C23" s="102" t="s">
        <v>448</v>
      </c>
      <c r="D23" s="103">
        <v>365</v>
      </c>
      <c r="E23" s="104">
        <v>0</v>
      </c>
      <c r="F23" s="103"/>
      <c r="G23" s="103"/>
      <c r="H23" s="105">
        <v>0</v>
      </c>
      <c r="I23" s="106"/>
    </row>
    <row r="24" spans="1:9" ht="15.75" customHeight="1">
      <c r="A24" s="98">
        <v>16</v>
      </c>
      <c r="B24" s="101"/>
      <c r="C24" s="102" t="s">
        <v>449</v>
      </c>
      <c r="D24" s="103">
        <v>2316</v>
      </c>
      <c r="E24" s="104">
        <v>0</v>
      </c>
      <c r="F24" s="103"/>
      <c r="G24" s="103"/>
      <c r="H24" s="105">
        <v>0</v>
      </c>
      <c r="I24" s="106"/>
    </row>
    <row r="25" spans="1:9">
      <c r="A25" s="98">
        <v>17</v>
      </c>
      <c r="B25" s="101" t="s">
        <v>445</v>
      </c>
      <c r="C25" s="102" t="s">
        <v>450</v>
      </c>
      <c r="D25" s="103">
        <v>4500</v>
      </c>
      <c r="E25" s="104">
        <v>0</v>
      </c>
      <c r="F25" s="103">
        <v>4500</v>
      </c>
      <c r="G25" s="103"/>
      <c r="H25" s="105">
        <v>0</v>
      </c>
      <c r="I25" s="106"/>
    </row>
    <row r="26" spans="1:9">
      <c r="A26" s="98">
        <v>18</v>
      </c>
      <c r="B26" s="101" t="s">
        <v>451</v>
      </c>
      <c r="C26" s="102" t="s">
        <v>110</v>
      </c>
      <c r="D26" s="103">
        <v>11369</v>
      </c>
      <c r="E26" s="104">
        <v>0</v>
      </c>
      <c r="F26" s="103"/>
      <c r="G26" s="103"/>
      <c r="H26" s="105">
        <v>0</v>
      </c>
      <c r="I26" s="106"/>
    </row>
    <row r="27" spans="1:9">
      <c r="A27" s="98">
        <v>19</v>
      </c>
      <c r="B27" s="101" t="s">
        <v>451</v>
      </c>
      <c r="C27" s="102" t="s">
        <v>199</v>
      </c>
      <c r="D27" s="103">
        <f>46078+4600</f>
        <v>50678</v>
      </c>
      <c r="E27" s="104">
        <v>1386</v>
      </c>
      <c r="F27" s="103">
        <v>2250</v>
      </c>
      <c r="G27" s="103"/>
      <c r="H27" s="105">
        <v>310</v>
      </c>
      <c r="I27" s="106"/>
    </row>
    <row r="28" spans="1:9" ht="25.5">
      <c r="A28" s="98">
        <v>20</v>
      </c>
      <c r="B28" s="101" t="s">
        <v>452</v>
      </c>
      <c r="C28" s="102" t="s">
        <v>81</v>
      </c>
      <c r="D28" s="103">
        <v>759</v>
      </c>
      <c r="E28" s="104">
        <v>0</v>
      </c>
      <c r="F28" s="103"/>
      <c r="G28" s="103"/>
      <c r="H28" s="105">
        <v>0</v>
      </c>
      <c r="I28" s="106"/>
    </row>
    <row r="29" spans="1:9">
      <c r="A29" s="98">
        <v>21</v>
      </c>
      <c r="B29" s="101" t="s">
        <v>452</v>
      </c>
      <c r="C29" s="102" t="s">
        <v>232</v>
      </c>
      <c r="D29" s="103">
        <v>3069</v>
      </c>
      <c r="E29" s="104">
        <v>0</v>
      </c>
      <c r="F29" s="103"/>
      <c r="G29" s="103"/>
      <c r="H29" s="105">
        <v>0</v>
      </c>
      <c r="I29" s="106"/>
    </row>
    <row r="30" spans="1:9">
      <c r="A30" s="98">
        <v>22</v>
      </c>
      <c r="B30" s="101" t="s">
        <v>453</v>
      </c>
      <c r="C30" s="102" t="s">
        <v>174</v>
      </c>
      <c r="D30" s="103">
        <v>6862</v>
      </c>
      <c r="E30" s="104">
        <v>0</v>
      </c>
      <c r="F30" s="103"/>
      <c r="G30" s="103"/>
      <c r="H30" s="105">
        <v>0</v>
      </c>
      <c r="I30" s="106"/>
    </row>
    <row r="31" spans="1:9">
      <c r="A31" s="98">
        <v>23</v>
      </c>
      <c r="B31" s="101" t="s">
        <v>452</v>
      </c>
      <c r="C31" s="102" t="s">
        <v>89</v>
      </c>
      <c r="D31" s="103">
        <v>2849</v>
      </c>
      <c r="E31" s="104">
        <v>0</v>
      </c>
      <c r="F31" s="103"/>
      <c r="G31" s="103"/>
      <c r="H31" s="105">
        <v>0</v>
      </c>
      <c r="I31" s="106"/>
    </row>
    <row r="32" spans="1:9">
      <c r="A32" s="98">
        <v>24</v>
      </c>
      <c r="B32" s="101" t="s">
        <v>452</v>
      </c>
      <c r="C32" s="102" t="s">
        <v>86</v>
      </c>
      <c r="D32" s="103">
        <v>3033</v>
      </c>
      <c r="E32" s="104">
        <v>0</v>
      </c>
      <c r="F32" s="103"/>
      <c r="G32" s="103"/>
      <c r="H32" s="105">
        <v>0</v>
      </c>
      <c r="I32" s="106"/>
    </row>
    <row r="33" spans="1:9">
      <c r="A33" s="98">
        <v>25</v>
      </c>
      <c r="B33" s="101" t="s">
        <v>393</v>
      </c>
      <c r="C33" s="102" t="s">
        <v>18</v>
      </c>
      <c r="D33" s="103">
        <v>2755</v>
      </c>
      <c r="E33" s="104">
        <v>0</v>
      </c>
      <c r="F33" s="103"/>
      <c r="G33" s="103"/>
      <c r="H33" s="105">
        <v>0</v>
      </c>
      <c r="I33" s="106"/>
    </row>
    <row r="34" spans="1:9">
      <c r="A34" s="98">
        <v>26</v>
      </c>
      <c r="B34" s="101" t="s">
        <v>452</v>
      </c>
      <c r="C34" s="102" t="s">
        <v>180</v>
      </c>
      <c r="D34" s="103">
        <v>3534</v>
      </c>
      <c r="E34" s="104">
        <v>0</v>
      </c>
      <c r="F34" s="103"/>
      <c r="G34" s="103"/>
      <c r="H34" s="105">
        <v>0</v>
      </c>
      <c r="I34" s="106"/>
    </row>
    <row r="35" spans="1:9">
      <c r="A35" s="98">
        <v>27</v>
      </c>
      <c r="B35" s="101" t="s">
        <v>452</v>
      </c>
      <c r="C35" s="102" t="s">
        <v>264</v>
      </c>
      <c r="D35" s="103">
        <v>3887</v>
      </c>
      <c r="E35" s="104">
        <v>0</v>
      </c>
      <c r="F35" s="103"/>
      <c r="G35" s="103"/>
      <c r="H35" s="105">
        <v>0</v>
      </c>
      <c r="I35" s="106"/>
    </row>
    <row r="36" spans="1:9">
      <c r="A36" s="98">
        <v>28</v>
      </c>
      <c r="B36" s="101" t="s">
        <v>452</v>
      </c>
      <c r="C36" s="102" t="s">
        <v>236</v>
      </c>
      <c r="D36" s="103">
        <v>4435</v>
      </c>
      <c r="E36" s="104">
        <v>0</v>
      </c>
      <c r="F36" s="103">
        <v>92</v>
      </c>
      <c r="G36" s="103"/>
      <c r="H36" s="105">
        <v>0</v>
      </c>
      <c r="I36" s="106"/>
    </row>
    <row r="37" spans="1:9">
      <c r="A37" s="98">
        <v>29</v>
      </c>
      <c r="B37" s="101" t="s">
        <v>452</v>
      </c>
      <c r="C37" s="102" t="s">
        <v>237</v>
      </c>
      <c r="D37" s="103">
        <v>1998</v>
      </c>
      <c r="E37" s="104">
        <v>0</v>
      </c>
      <c r="F37" s="103"/>
      <c r="G37" s="103"/>
      <c r="H37" s="105">
        <v>0</v>
      </c>
      <c r="I37" s="106"/>
    </row>
    <row r="38" spans="1:9">
      <c r="A38" s="98">
        <v>30</v>
      </c>
      <c r="B38" s="101" t="s">
        <v>454</v>
      </c>
      <c r="C38" s="102" t="s">
        <v>127</v>
      </c>
      <c r="D38" s="103">
        <v>21545</v>
      </c>
      <c r="E38" s="104">
        <v>0</v>
      </c>
      <c r="F38" s="103"/>
      <c r="G38" s="103"/>
      <c r="H38" s="105">
        <v>1867</v>
      </c>
      <c r="I38" s="106"/>
    </row>
    <row r="39" spans="1:9">
      <c r="A39" s="98">
        <v>31</v>
      </c>
      <c r="B39" s="101" t="s">
        <v>454</v>
      </c>
      <c r="C39" s="102" t="s">
        <v>238</v>
      </c>
      <c r="D39" s="103">
        <v>2788</v>
      </c>
      <c r="E39" s="104">
        <v>0</v>
      </c>
      <c r="F39" s="103"/>
      <c r="G39" s="103"/>
      <c r="H39" s="105">
        <v>0</v>
      </c>
      <c r="I39" s="106"/>
    </row>
    <row r="40" spans="1:9">
      <c r="A40" s="98">
        <v>32</v>
      </c>
      <c r="B40" s="101" t="s">
        <v>452</v>
      </c>
      <c r="C40" s="102" t="s">
        <v>241</v>
      </c>
      <c r="D40" s="103">
        <v>3201</v>
      </c>
      <c r="E40" s="104">
        <v>0</v>
      </c>
      <c r="F40" s="103"/>
      <c r="G40" s="103"/>
      <c r="H40" s="105">
        <v>0</v>
      </c>
      <c r="I40" s="106"/>
    </row>
    <row r="41" spans="1:9">
      <c r="A41" s="98">
        <v>33</v>
      </c>
      <c r="B41" s="101" t="s">
        <v>455</v>
      </c>
      <c r="C41" s="102" t="s">
        <v>125</v>
      </c>
      <c r="D41" s="103">
        <v>1125</v>
      </c>
      <c r="E41" s="104">
        <v>0</v>
      </c>
      <c r="F41" s="103"/>
      <c r="G41" s="103"/>
      <c r="H41" s="105">
        <v>0</v>
      </c>
      <c r="I41" s="106"/>
    </row>
    <row r="42" spans="1:9">
      <c r="A42" s="98">
        <v>34</v>
      </c>
      <c r="B42" s="101" t="s">
        <v>452</v>
      </c>
      <c r="C42" s="102" t="s">
        <v>92</v>
      </c>
      <c r="D42" s="103">
        <v>5374</v>
      </c>
      <c r="E42" s="104">
        <v>0</v>
      </c>
      <c r="F42" s="103"/>
      <c r="G42" s="103"/>
      <c r="H42" s="105">
        <v>0</v>
      </c>
      <c r="I42" s="106"/>
    </row>
    <row r="43" spans="1:9">
      <c r="A43" s="98">
        <v>35</v>
      </c>
      <c r="B43" s="101" t="s">
        <v>452</v>
      </c>
      <c r="C43" s="102" t="s">
        <v>87</v>
      </c>
      <c r="D43" s="103">
        <v>3434</v>
      </c>
      <c r="E43" s="104">
        <v>0</v>
      </c>
      <c r="F43" s="103"/>
      <c r="G43" s="103"/>
      <c r="H43" s="105">
        <v>0</v>
      </c>
      <c r="I43" s="106"/>
    </row>
    <row r="44" spans="1:9">
      <c r="A44" s="98">
        <v>36</v>
      </c>
      <c r="B44" s="101" t="s">
        <v>452</v>
      </c>
      <c r="C44" s="102" t="s">
        <v>242</v>
      </c>
      <c r="D44" s="103">
        <v>2273</v>
      </c>
      <c r="E44" s="104">
        <v>0</v>
      </c>
      <c r="F44" s="103"/>
      <c r="G44" s="103"/>
      <c r="H44" s="105">
        <v>0</v>
      </c>
      <c r="I44" s="106"/>
    </row>
    <row r="45" spans="1:9">
      <c r="A45" s="98">
        <v>37</v>
      </c>
      <c r="B45" s="101" t="s">
        <v>456</v>
      </c>
      <c r="C45" s="102" t="s">
        <v>400</v>
      </c>
      <c r="D45" s="103">
        <v>16163</v>
      </c>
      <c r="E45" s="104">
        <v>0</v>
      </c>
      <c r="F45" s="103"/>
      <c r="G45" s="103"/>
      <c r="H45" s="105">
        <v>0</v>
      </c>
      <c r="I45" s="106"/>
    </row>
    <row r="46" spans="1:9">
      <c r="A46" s="98">
        <v>38</v>
      </c>
      <c r="B46" s="101" t="s">
        <v>457</v>
      </c>
      <c r="C46" s="102" t="s">
        <v>245</v>
      </c>
      <c r="D46" s="103">
        <v>5211</v>
      </c>
      <c r="E46" s="104">
        <v>0</v>
      </c>
      <c r="F46" s="103"/>
      <c r="G46" s="103"/>
      <c r="H46" s="105">
        <v>0</v>
      </c>
      <c r="I46" s="106"/>
    </row>
    <row r="47" spans="1:9">
      <c r="A47" s="98">
        <v>39</v>
      </c>
      <c r="B47" s="101" t="s">
        <v>457</v>
      </c>
      <c r="C47" s="102" t="s">
        <v>246</v>
      </c>
      <c r="D47" s="103">
        <v>669</v>
      </c>
      <c r="E47" s="104">
        <v>0</v>
      </c>
      <c r="F47" s="103"/>
      <c r="G47" s="103"/>
      <c r="H47" s="105">
        <v>0</v>
      </c>
      <c r="I47" s="106"/>
    </row>
    <row r="48" spans="1:9">
      <c r="A48" s="98">
        <v>40</v>
      </c>
      <c r="B48" s="101" t="s">
        <v>457</v>
      </c>
      <c r="C48" s="102" t="s">
        <v>248</v>
      </c>
      <c r="D48" s="103">
        <v>684</v>
      </c>
      <c r="E48" s="104">
        <v>0</v>
      </c>
      <c r="F48" s="103"/>
      <c r="G48" s="103"/>
      <c r="H48" s="105">
        <v>0</v>
      </c>
      <c r="I48" s="106"/>
    </row>
    <row r="49" spans="1:9">
      <c r="A49" s="98">
        <v>41</v>
      </c>
      <c r="B49" s="101" t="s">
        <v>452</v>
      </c>
      <c r="C49" s="102" t="s">
        <v>249</v>
      </c>
      <c r="D49" s="103">
        <v>1860</v>
      </c>
      <c r="E49" s="104">
        <v>0</v>
      </c>
      <c r="F49" s="103"/>
      <c r="G49" s="103"/>
      <c r="H49" s="105">
        <v>0</v>
      </c>
      <c r="I49" s="106"/>
    </row>
    <row r="50" spans="1:9" ht="25.5">
      <c r="A50" s="98">
        <v>42</v>
      </c>
      <c r="B50" s="101" t="s">
        <v>365</v>
      </c>
      <c r="C50" s="102" t="s">
        <v>251</v>
      </c>
      <c r="D50" s="103">
        <v>5172</v>
      </c>
      <c r="E50" s="104">
        <v>0</v>
      </c>
      <c r="F50" s="103"/>
      <c r="G50" s="103"/>
      <c r="H50" s="105">
        <v>0</v>
      </c>
      <c r="I50" s="106"/>
    </row>
    <row r="51" spans="1:9">
      <c r="A51" s="98">
        <v>43</v>
      </c>
      <c r="B51" s="101" t="s">
        <v>452</v>
      </c>
      <c r="C51" s="102" t="s">
        <v>101</v>
      </c>
      <c r="D51" s="103">
        <v>2337</v>
      </c>
      <c r="E51" s="104">
        <v>0</v>
      </c>
      <c r="F51" s="103"/>
      <c r="G51" s="103"/>
      <c r="H51" s="105">
        <v>0</v>
      </c>
      <c r="I51" s="106"/>
    </row>
    <row r="52" spans="1:9" ht="25.5">
      <c r="A52" s="98">
        <v>44</v>
      </c>
      <c r="B52" s="101" t="s">
        <v>458</v>
      </c>
      <c r="C52" s="102" t="s">
        <v>126</v>
      </c>
      <c r="D52" s="103">
        <v>245</v>
      </c>
      <c r="E52" s="104">
        <v>0</v>
      </c>
      <c r="F52" s="103"/>
      <c r="G52" s="103"/>
      <c r="H52" s="105">
        <v>0</v>
      </c>
      <c r="I52" s="106"/>
    </row>
    <row r="53" spans="1:9">
      <c r="A53" s="98">
        <v>45</v>
      </c>
      <c r="B53" s="101" t="s">
        <v>459</v>
      </c>
      <c r="C53" s="102" t="s">
        <v>252</v>
      </c>
      <c r="D53" s="103">
        <v>14342</v>
      </c>
      <c r="E53" s="104">
        <v>683</v>
      </c>
      <c r="F53" s="103">
        <v>355</v>
      </c>
      <c r="G53" s="103"/>
      <c r="H53" s="105">
        <v>0</v>
      </c>
      <c r="I53" s="106"/>
    </row>
    <row r="54" spans="1:9" ht="25.5">
      <c r="A54" s="98">
        <v>46</v>
      </c>
      <c r="B54" s="101" t="s">
        <v>459</v>
      </c>
      <c r="C54" s="102" t="s">
        <v>130</v>
      </c>
      <c r="D54" s="103">
        <v>12294</v>
      </c>
      <c r="E54" s="104">
        <v>0</v>
      </c>
      <c r="F54" s="103"/>
      <c r="G54" s="103"/>
      <c r="H54" s="105">
        <v>0</v>
      </c>
      <c r="I54" s="106"/>
    </row>
    <row r="55" spans="1:9">
      <c r="A55" s="98">
        <v>47</v>
      </c>
      <c r="B55" s="101" t="s">
        <v>459</v>
      </c>
      <c r="C55" s="102" t="s">
        <v>131</v>
      </c>
      <c r="D55" s="103">
        <v>8033</v>
      </c>
      <c r="E55" s="104">
        <v>0</v>
      </c>
      <c r="F55" s="103">
        <v>224</v>
      </c>
      <c r="G55" s="103"/>
      <c r="H55" s="105">
        <v>0</v>
      </c>
      <c r="I55" s="106"/>
    </row>
    <row r="56" spans="1:9">
      <c r="A56" s="98">
        <v>48</v>
      </c>
      <c r="B56" s="101" t="s">
        <v>459</v>
      </c>
      <c r="C56" s="102" t="s">
        <v>132</v>
      </c>
      <c r="D56" s="103">
        <v>11609</v>
      </c>
      <c r="E56" s="104">
        <v>200</v>
      </c>
      <c r="F56" s="103"/>
      <c r="G56" s="103"/>
      <c r="H56" s="105">
        <v>0</v>
      </c>
      <c r="I56" s="106"/>
    </row>
    <row r="57" spans="1:9">
      <c r="A57" s="98">
        <v>49</v>
      </c>
      <c r="B57" s="101" t="s">
        <v>459</v>
      </c>
      <c r="C57" s="102" t="s">
        <v>367</v>
      </c>
      <c r="D57" s="103">
        <v>17847</v>
      </c>
      <c r="E57" s="104">
        <v>50</v>
      </c>
      <c r="F57" s="103"/>
      <c r="G57" s="103"/>
      <c r="H57" s="105">
        <v>33</v>
      </c>
      <c r="I57" s="106"/>
    </row>
    <row r="58" spans="1:9" ht="18" customHeight="1">
      <c r="A58" s="98">
        <v>50</v>
      </c>
      <c r="B58" s="101" t="s">
        <v>459</v>
      </c>
      <c r="C58" s="102" t="s">
        <v>460</v>
      </c>
      <c r="D58" s="103">
        <v>2209</v>
      </c>
      <c r="E58" s="104">
        <v>0</v>
      </c>
      <c r="F58" s="103"/>
      <c r="G58" s="103"/>
      <c r="H58" s="105">
        <v>0</v>
      </c>
      <c r="I58" s="106"/>
    </row>
    <row r="59" spans="1:9">
      <c r="A59" s="98">
        <v>51</v>
      </c>
      <c r="B59" s="101" t="s">
        <v>459</v>
      </c>
      <c r="C59" s="102" t="s">
        <v>225</v>
      </c>
      <c r="D59" s="103">
        <v>0</v>
      </c>
      <c r="E59" s="104">
        <v>0</v>
      </c>
      <c r="F59" s="103"/>
      <c r="G59" s="103"/>
      <c r="H59" s="105">
        <v>0</v>
      </c>
      <c r="I59" s="106"/>
    </row>
    <row r="60" spans="1:9">
      <c r="A60" s="98">
        <v>52</v>
      </c>
      <c r="B60" s="101" t="s">
        <v>461</v>
      </c>
      <c r="C60" s="102" t="s">
        <v>35</v>
      </c>
      <c r="D60" s="103">
        <v>315</v>
      </c>
      <c r="E60" s="104">
        <v>0</v>
      </c>
      <c r="F60" s="103"/>
      <c r="G60" s="103"/>
      <c r="H60" s="105">
        <v>0</v>
      </c>
      <c r="I60" s="106"/>
    </row>
    <row r="61" spans="1:9">
      <c r="A61" s="98">
        <v>53</v>
      </c>
      <c r="B61" s="101" t="s">
        <v>461</v>
      </c>
      <c r="C61" s="102" t="s">
        <v>255</v>
      </c>
      <c r="D61" s="103">
        <v>20603</v>
      </c>
      <c r="E61" s="104">
        <v>0</v>
      </c>
      <c r="F61" s="103"/>
      <c r="G61" s="103"/>
      <c r="H61" s="105">
        <v>3760</v>
      </c>
      <c r="I61" s="106"/>
    </row>
    <row r="62" spans="1:9">
      <c r="A62" s="98">
        <v>54</v>
      </c>
      <c r="B62" s="101" t="s">
        <v>461</v>
      </c>
      <c r="C62" s="102" t="s">
        <v>37</v>
      </c>
      <c r="D62" s="103">
        <v>6578</v>
      </c>
      <c r="E62" s="104">
        <v>505</v>
      </c>
      <c r="F62" s="103"/>
      <c r="G62" s="103"/>
      <c r="H62" s="105">
        <v>0</v>
      </c>
      <c r="I62" s="106"/>
    </row>
    <row r="63" spans="1:9">
      <c r="A63" s="98">
        <v>55</v>
      </c>
      <c r="B63" s="101" t="s">
        <v>461</v>
      </c>
      <c r="C63" s="102" t="s">
        <v>462</v>
      </c>
      <c r="D63" s="103">
        <v>30</v>
      </c>
      <c r="E63" s="104">
        <v>0</v>
      </c>
      <c r="F63" s="103"/>
      <c r="G63" s="103"/>
      <c r="H63" s="105">
        <v>0</v>
      </c>
      <c r="I63" s="106"/>
    </row>
    <row r="64" spans="1:9">
      <c r="A64" s="98">
        <v>56</v>
      </c>
      <c r="B64" s="101" t="s">
        <v>452</v>
      </c>
      <c r="C64" s="102" t="s">
        <v>194</v>
      </c>
      <c r="D64" s="103">
        <v>2889</v>
      </c>
      <c r="E64" s="104">
        <v>0</v>
      </c>
      <c r="F64" s="103"/>
      <c r="G64" s="103"/>
      <c r="H64" s="105">
        <v>0</v>
      </c>
      <c r="I64" s="106"/>
    </row>
    <row r="65" spans="1:9">
      <c r="A65" s="98">
        <v>57</v>
      </c>
      <c r="B65" s="101" t="s">
        <v>452</v>
      </c>
      <c r="C65" s="102" t="s">
        <v>258</v>
      </c>
      <c r="D65" s="103">
        <v>2140</v>
      </c>
      <c r="E65" s="104">
        <v>0</v>
      </c>
      <c r="F65" s="103"/>
      <c r="G65" s="103"/>
      <c r="H65" s="105">
        <v>0</v>
      </c>
      <c r="I65" s="106"/>
    </row>
    <row r="66" spans="1:9">
      <c r="A66" s="98">
        <v>58</v>
      </c>
      <c r="B66" s="101" t="s">
        <v>452</v>
      </c>
      <c r="C66" s="102" t="s">
        <v>260</v>
      </c>
      <c r="D66" s="103">
        <v>2055</v>
      </c>
      <c r="E66" s="104">
        <v>0</v>
      </c>
      <c r="F66" s="103"/>
      <c r="G66" s="103"/>
      <c r="H66" s="105">
        <v>0</v>
      </c>
      <c r="I66" s="106"/>
    </row>
    <row r="67" spans="1:9">
      <c r="A67" s="98">
        <v>59</v>
      </c>
      <c r="B67" s="101" t="s">
        <v>452</v>
      </c>
      <c r="C67" s="102" t="s">
        <v>261</v>
      </c>
      <c r="D67" s="103">
        <v>2782</v>
      </c>
      <c r="E67" s="104">
        <v>0</v>
      </c>
      <c r="F67" s="103"/>
      <c r="G67" s="103"/>
      <c r="H67" s="105">
        <v>0</v>
      </c>
      <c r="I67" s="106"/>
    </row>
    <row r="68" spans="1:9">
      <c r="A68" s="98">
        <v>60</v>
      </c>
      <c r="B68" s="101" t="s">
        <v>452</v>
      </c>
      <c r="C68" s="102" t="s">
        <v>262</v>
      </c>
      <c r="D68" s="103">
        <v>9341</v>
      </c>
      <c r="E68" s="104">
        <v>0</v>
      </c>
      <c r="F68" s="103"/>
      <c r="G68" s="103"/>
      <c r="H68" s="105">
        <v>0</v>
      </c>
      <c r="I68" s="106"/>
    </row>
    <row r="69" spans="1:9">
      <c r="A69" s="98">
        <v>61</v>
      </c>
      <c r="B69" s="101" t="s">
        <v>463</v>
      </c>
      <c r="C69" s="102" t="s">
        <v>266</v>
      </c>
      <c r="D69" s="103">
        <v>11699</v>
      </c>
      <c r="E69" s="104">
        <v>200</v>
      </c>
      <c r="F69" s="103"/>
      <c r="G69" s="103"/>
      <c r="H69" s="105">
        <v>1199</v>
      </c>
      <c r="I69" s="106"/>
    </row>
    <row r="70" spans="1:9">
      <c r="A70" s="98">
        <v>62</v>
      </c>
      <c r="B70" s="101" t="s">
        <v>452</v>
      </c>
      <c r="C70" s="102" t="s">
        <v>267</v>
      </c>
      <c r="D70" s="103">
        <v>1937</v>
      </c>
      <c r="E70" s="104">
        <v>0</v>
      </c>
      <c r="F70" s="103"/>
      <c r="G70" s="103"/>
      <c r="H70" s="105">
        <v>0</v>
      </c>
      <c r="I70" s="106"/>
    </row>
    <row r="71" spans="1:9">
      <c r="A71" s="98">
        <v>63</v>
      </c>
      <c r="B71" s="101" t="s">
        <v>452</v>
      </c>
      <c r="C71" s="102" t="s">
        <v>185</v>
      </c>
      <c r="D71" s="103">
        <v>2022</v>
      </c>
      <c r="E71" s="104">
        <v>0</v>
      </c>
      <c r="F71" s="103"/>
      <c r="G71" s="103"/>
      <c r="H71" s="105">
        <v>0</v>
      </c>
      <c r="I71" s="106"/>
    </row>
    <row r="72" spans="1:9">
      <c r="A72" s="98">
        <v>64</v>
      </c>
      <c r="B72" s="101" t="s">
        <v>452</v>
      </c>
      <c r="C72" s="102" t="s">
        <v>186</v>
      </c>
      <c r="D72" s="103">
        <v>2125</v>
      </c>
      <c r="E72" s="104">
        <v>0</v>
      </c>
      <c r="F72" s="103"/>
      <c r="G72" s="103"/>
      <c r="H72" s="105">
        <v>0</v>
      </c>
      <c r="I72" s="106"/>
    </row>
    <row r="73" spans="1:9">
      <c r="A73" s="98">
        <v>65</v>
      </c>
      <c r="B73" s="101" t="s">
        <v>464</v>
      </c>
      <c r="C73" s="102" t="s">
        <v>40</v>
      </c>
      <c r="D73" s="103">
        <v>6799</v>
      </c>
      <c r="E73" s="104">
        <v>0</v>
      </c>
      <c r="F73" s="103"/>
      <c r="G73" s="103"/>
      <c r="H73" s="105">
        <v>0</v>
      </c>
      <c r="I73" s="106"/>
    </row>
    <row r="74" spans="1:9">
      <c r="A74" s="98">
        <v>66</v>
      </c>
      <c r="B74" s="101" t="s">
        <v>464</v>
      </c>
      <c r="C74" s="102" t="s">
        <v>465</v>
      </c>
      <c r="D74" s="103">
        <v>593</v>
      </c>
      <c r="E74" s="104">
        <v>0</v>
      </c>
      <c r="F74" s="103">
        <v>537</v>
      </c>
      <c r="G74" s="103"/>
      <c r="H74" s="105">
        <v>0</v>
      </c>
      <c r="I74" s="106"/>
    </row>
    <row r="75" spans="1:9">
      <c r="A75" s="98">
        <v>67</v>
      </c>
      <c r="B75" s="101" t="s">
        <v>452</v>
      </c>
      <c r="C75" s="102" t="s">
        <v>284</v>
      </c>
      <c r="D75" s="103">
        <v>1641</v>
      </c>
      <c r="E75" s="104">
        <v>0</v>
      </c>
      <c r="F75" s="103"/>
      <c r="G75" s="103"/>
      <c r="H75" s="105">
        <v>0</v>
      </c>
      <c r="I75" s="106"/>
    </row>
    <row r="76" spans="1:9">
      <c r="A76" s="98">
        <v>68</v>
      </c>
      <c r="B76" s="101" t="s">
        <v>379</v>
      </c>
      <c r="C76" s="102" t="s">
        <v>20</v>
      </c>
      <c r="D76" s="103">
        <v>5029</v>
      </c>
      <c r="E76" s="104">
        <v>0</v>
      </c>
      <c r="F76" s="103"/>
      <c r="G76" s="103"/>
      <c r="H76" s="105">
        <v>0</v>
      </c>
      <c r="I76" s="106"/>
    </row>
    <row r="77" spans="1:9">
      <c r="A77" s="98">
        <v>69</v>
      </c>
      <c r="B77" s="101" t="s">
        <v>41</v>
      </c>
      <c r="C77" s="102" t="s">
        <v>43</v>
      </c>
      <c r="D77" s="103">
        <v>27327</v>
      </c>
      <c r="E77" s="104">
        <v>245</v>
      </c>
      <c r="F77" s="103"/>
      <c r="G77" s="103"/>
      <c r="H77" s="105">
        <v>1513</v>
      </c>
      <c r="I77" s="106"/>
    </row>
    <row r="78" spans="1:9">
      <c r="A78" s="98">
        <v>70</v>
      </c>
      <c r="B78" s="101" t="s">
        <v>41</v>
      </c>
      <c r="C78" s="102" t="s">
        <v>149</v>
      </c>
      <c r="D78" s="103">
        <v>2412</v>
      </c>
      <c r="E78" s="104">
        <v>0</v>
      </c>
      <c r="F78" s="103">
        <v>559</v>
      </c>
      <c r="G78" s="103"/>
      <c r="H78" s="105">
        <v>0</v>
      </c>
      <c r="I78" s="106"/>
    </row>
    <row r="79" spans="1:9">
      <c r="A79" s="98">
        <v>71</v>
      </c>
      <c r="B79" s="101" t="s">
        <v>41</v>
      </c>
      <c r="C79" s="102" t="s">
        <v>47</v>
      </c>
      <c r="D79" s="103">
        <v>9429</v>
      </c>
      <c r="E79" s="104">
        <v>0</v>
      </c>
      <c r="F79" s="103"/>
      <c r="G79" s="103"/>
      <c r="H79" s="105">
        <v>0</v>
      </c>
      <c r="I79" s="106"/>
    </row>
    <row r="80" spans="1:9">
      <c r="A80" s="98">
        <v>72</v>
      </c>
      <c r="B80" s="101" t="s">
        <v>41</v>
      </c>
      <c r="C80" s="102" t="s">
        <v>150</v>
      </c>
      <c r="D80" s="103">
        <v>20106</v>
      </c>
      <c r="E80" s="104">
        <v>35</v>
      </c>
      <c r="F80" s="103"/>
      <c r="G80" s="103"/>
      <c r="H80" s="105">
        <v>1200</v>
      </c>
      <c r="I80" s="106"/>
    </row>
    <row r="81" spans="1:9">
      <c r="A81" s="98">
        <v>73</v>
      </c>
      <c r="B81" s="101" t="s">
        <v>41</v>
      </c>
      <c r="C81" s="102" t="s">
        <v>49</v>
      </c>
      <c r="D81" s="103">
        <v>27361</v>
      </c>
      <c r="E81" s="104">
        <v>442</v>
      </c>
      <c r="F81" s="103"/>
      <c r="G81" s="103"/>
      <c r="H81" s="105">
        <v>1757</v>
      </c>
      <c r="I81" s="106"/>
    </row>
    <row r="82" spans="1:9">
      <c r="A82" s="98">
        <v>74</v>
      </c>
      <c r="B82" s="101" t="s">
        <v>41</v>
      </c>
      <c r="C82" s="102" t="s">
        <v>151</v>
      </c>
      <c r="D82" s="103">
        <v>16627</v>
      </c>
      <c r="E82" s="104">
        <v>0</v>
      </c>
      <c r="F82" s="103"/>
      <c r="G82" s="103"/>
      <c r="H82" s="105">
        <v>0</v>
      </c>
      <c r="I82" s="106"/>
    </row>
    <row r="83" spans="1:9">
      <c r="A83" s="98">
        <v>75</v>
      </c>
      <c r="B83" s="101" t="s">
        <v>41</v>
      </c>
      <c r="C83" s="102" t="s">
        <v>148</v>
      </c>
      <c r="D83" s="103">
        <v>8288</v>
      </c>
      <c r="E83" s="104">
        <v>0</v>
      </c>
      <c r="F83" s="103"/>
      <c r="G83" s="103"/>
      <c r="H83" s="105">
        <v>0</v>
      </c>
      <c r="I83" s="106"/>
    </row>
    <row r="84" spans="1:9" ht="25.5">
      <c r="A84" s="98">
        <v>76</v>
      </c>
      <c r="B84" s="101" t="s">
        <v>41</v>
      </c>
      <c r="C84" s="102" t="s">
        <v>277</v>
      </c>
      <c r="D84" s="103">
        <v>18864</v>
      </c>
      <c r="E84" s="104">
        <v>1111</v>
      </c>
      <c r="F84" s="103">
        <v>248</v>
      </c>
      <c r="G84" s="103"/>
      <c r="H84" s="105">
        <v>4261</v>
      </c>
      <c r="I84" s="106"/>
    </row>
    <row r="85" spans="1:9">
      <c r="A85" s="98">
        <v>77</v>
      </c>
      <c r="B85" s="101" t="s">
        <v>41</v>
      </c>
      <c r="C85" s="102" t="s">
        <v>53</v>
      </c>
      <c r="D85" s="103">
        <v>4795</v>
      </c>
      <c r="E85" s="104">
        <v>0</v>
      </c>
      <c r="F85" s="103"/>
      <c r="G85" s="103"/>
      <c r="H85" s="105">
        <v>0</v>
      </c>
      <c r="I85" s="106"/>
    </row>
    <row r="86" spans="1:9">
      <c r="A86" s="98">
        <v>78</v>
      </c>
      <c r="B86" s="101" t="s">
        <v>41</v>
      </c>
      <c r="C86" s="102" t="s">
        <v>466</v>
      </c>
      <c r="D86" s="103">
        <v>2569</v>
      </c>
      <c r="E86" s="104">
        <v>0</v>
      </c>
      <c r="F86" s="103"/>
      <c r="G86" s="103"/>
      <c r="H86" s="105">
        <v>0</v>
      </c>
      <c r="I86" s="106"/>
    </row>
    <row r="87" spans="1:9">
      <c r="A87" s="98">
        <v>79</v>
      </c>
      <c r="B87" s="101" t="s">
        <v>41</v>
      </c>
      <c r="C87" s="102" t="s">
        <v>157</v>
      </c>
      <c r="D87" s="103">
        <v>8777</v>
      </c>
      <c r="E87" s="104">
        <v>158</v>
      </c>
      <c r="F87" s="103"/>
      <c r="G87" s="103"/>
      <c r="H87" s="105">
        <v>0</v>
      </c>
      <c r="I87" s="106"/>
    </row>
    <row r="88" spans="1:9">
      <c r="A88" s="98">
        <v>80</v>
      </c>
      <c r="B88" s="101" t="s">
        <v>41</v>
      </c>
      <c r="C88" s="102" t="s">
        <v>467</v>
      </c>
      <c r="D88" s="103">
        <v>480</v>
      </c>
      <c r="E88" s="104">
        <v>0</v>
      </c>
      <c r="F88" s="103"/>
      <c r="G88" s="103"/>
      <c r="H88" s="105">
        <v>0</v>
      </c>
      <c r="I88" s="106"/>
    </row>
    <row r="89" spans="1:9">
      <c r="A89" s="98">
        <v>81</v>
      </c>
      <c r="B89" s="101" t="s">
        <v>41</v>
      </c>
      <c r="C89" s="102" t="s">
        <v>468</v>
      </c>
      <c r="D89" s="103">
        <v>350</v>
      </c>
      <c r="E89" s="104">
        <v>0</v>
      </c>
      <c r="F89" s="103"/>
      <c r="G89" s="103"/>
      <c r="H89" s="105">
        <v>0</v>
      </c>
      <c r="I89" s="106"/>
    </row>
    <row r="90" spans="1:9">
      <c r="A90" s="98">
        <v>82</v>
      </c>
      <c r="B90" s="101" t="s">
        <v>41</v>
      </c>
      <c r="C90" s="102" t="s">
        <v>67</v>
      </c>
      <c r="D90" s="103">
        <v>580</v>
      </c>
      <c r="E90" s="104">
        <v>0</v>
      </c>
      <c r="F90" s="103"/>
      <c r="G90" s="103"/>
      <c r="H90" s="105">
        <v>0</v>
      </c>
      <c r="I90" s="106"/>
    </row>
    <row r="91" spans="1:9">
      <c r="A91" s="98">
        <v>83</v>
      </c>
      <c r="B91" s="101" t="s">
        <v>41</v>
      </c>
      <c r="C91" s="102" t="s">
        <v>469</v>
      </c>
      <c r="D91" s="103">
        <v>1364</v>
      </c>
      <c r="E91" s="104">
        <v>0</v>
      </c>
      <c r="F91" s="103">
        <v>228</v>
      </c>
      <c r="G91" s="103"/>
      <c r="H91" s="105">
        <v>0</v>
      </c>
      <c r="I91" s="106"/>
    </row>
    <row r="92" spans="1:9">
      <c r="A92" s="98">
        <v>84</v>
      </c>
      <c r="B92" s="101" t="s">
        <v>41</v>
      </c>
      <c r="C92" s="102" t="s">
        <v>470</v>
      </c>
      <c r="D92" s="103">
        <v>520</v>
      </c>
      <c r="E92" s="104">
        <v>0</v>
      </c>
      <c r="F92" s="103"/>
      <c r="G92" s="103"/>
      <c r="H92" s="105">
        <v>0</v>
      </c>
      <c r="I92" s="106"/>
    </row>
    <row r="93" spans="1:9">
      <c r="A93" s="98">
        <v>85</v>
      </c>
      <c r="B93" s="101" t="s">
        <v>41</v>
      </c>
      <c r="C93" s="102" t="s">
        <v>560</v>
      </c>
      <c r="D93" s="103">
        <v>30</v>
      </c>
      <c r="E93" s="104">
        <v>0</v>
      </c>
      <c r="F93" s="103"/>
      <c r="G93" s="103"/>
      <c r="H93" s="105">
        <v>0</v>
      </c>
      <c r="I93" s="106"/>
    </row>
    <row r="94" spans="1:9">
      <c r="A94" s="98">
        <v>86</v>
      </c>
      <c r="B94" s="101" t="s">
        <v>41</v>
      </c>
      <c r="C94" s="102" t="s">
        <v>567</v>
      </c>
      <c r="D94" s="103">
        <v>250</v>
      </c>
      <c r="E94" s="104">
        <v>0</v>
      </c>
      <c r="F94" s="103"/>
      <c r="G94" s="103"/>
      <c r="H94" s="105">
        <v>0</v>
      </c>
      <c r="I94" s="106"/>
    </row>
    <row r="95" spans="1:9">
      <c r="A95" s="98">
        <v>87</v>
      </c>
      <c r="B95" s="101" t="s">
        <v>41</v>
      </c>
      <c r="C95" s="102" t="s">
        <v>568</v>
      </c>
      <c r="D95" s="103">
        <v>30</v>
      </c>
      <c r="E95" s="104">
        <v>0</v>
      </c>
      <c r="F95" s="103"/>
      <c r="G95" s="103"/>
      <c r="H95" s="105">
        <v>0</v>
      </c>
      <c r="I95" s="106"/>
    </row>
    <row r="96" spans="1:9">
      <c r="A96" s="98">
        <v>88</v>
      </c>
      <c r="B96" s="101" t="s">
        <v>41</v>
      </c>
      <c r="C96" s="102" t="s">
        <v>74</v>
      </c>
      <c r="D96" s="103">
        <v>35</v>
      </c>
      <c r="E96" s="104">
        <v>0</v>
      </c>
      <c r="F96" s="103">
        <v>35</v>
      </c>
      <c r="G96" s="103"/>
      <c r="H96" s="105">
        <v>0</v>
      </c>
      <c r="I96" s="106"/>
    </row>
    <row r="97" spans="1:9">
      <c r="A97" s="98">
        <v>89</v>
      </c>
      <c r="B97" s="101" t="s">
        <v>41</v>
      </c>
      <c r="C97" s="102" t="s">
        <v>569</v>
      </c>
      <c r="D97" s="103">
        <v>450</v>
      </c>
      <c r="E97" s="104">
        <v>0</v>
      </c>
      <c r="F97" s="103"/>
      <c r="G97" s="103"/>
      <c r="H97" s="105">
        <v>0</v>
      </c>
      <c r="I97" s="106"/>
    </row>
    <row r="98" spans="1:9">
      <c r="A98" s="98">
        <v>90</v>
      </c>
      <c r="B98" s="101" t="s">
        <v>41</v>
      </c>
      <c r="C98" s="102" t="s">
        <v>570</v>
      </c>
      <c r="D98" s="103">
        <v>10</v>
      </c>
      <c r="E98" s="104">
        <v>0</v>
      </c>
      <c r="F98" s="103"/>
      <c r="G98" s="103"/>
      <c r="H98" s="105">
        <v>0</v>
      </c>
      <c r="I98" s="106"/>
    </row>
    <row r="99" spans="1:9">
      <c r="A99" s="98">
        <v>91</v>
      </c>
      <c r="B99" s="101"/>
      <c r="C99" s="102" t="s">
        <v>471</v>
      </c>
      <c r="D99" s="103">
        <v>0</v>
      </c>
      <c r="E99" s="104">
        <v>0</v>
      </c>
      <c r="F99" s="103">
        <v>0</v>
      </c>
      <c r="G99" s="103"/>
      <c r="H99" s="105">
        <v>0</v>
      </c>
      <c r="I99" s="106"/>
    </row>
    <row r="100" spans="1:9">
      <c r="A100" s="98">
        <v>92</v>
      </c>
      <c r="B100" s="101" t="s">
        <v>456</v>
      </c>
      <c r="C100" s="102" t="s">
        <v>244</v>
      </c>
      <c r="D100" s="103">
        <v>180</v>
      </c>
      <c r="E100" s="104">
        <v>0</v>
      </c>
      <c r="F100" s="103"/>
      <c r="G100" s="103"/>
      <c r="H100" s="105">
        <v>0</v>
      </c>
      <c r="I100" s="106"/>
    </row>
    <row r="101" spans="1:9">
      <c r="A101" s="98">
        <v>93</v>
      </c>
      <c r="B101" s="101"/>
      <c r="C101" s="102" t="s">
        <v>472</v>
      </c>
      <c r="D101" s="103">
        <v>800</v>
      </c>
      <c r="E101" s="104">
        <v>0</v>
      </c>
      <c r="F101" s="103"/>
      <c r="G101" s="103"/>
      <c r="H101" s="105">
        <v>0</v>
      </c>
      <c r="I101" s="106"/>
    </row>
    <row r="102" spans="1:9">
      <c r="A102" s="99"/>
      <c r="B102" s="108"/>
      <c r="C102" s="109" t="s">
        <v>550</v>
      </c>
      <c r="D102" s="114">
        <v>558186</v>
      </c>
      <c r="E102" s="115">
        <v>9889</v>
      </c>
      <c r="F102" s="114">
        <v>14544</v>
      </c>
      <c r="G102" s="114">
        <v>3619</v>
      </c>
      <c r="H102" s="114">
        <v>32017</v>
      </c>
      <c r="I102" s="106"/>
    </row>
    <row r="103" spans="1:9" ht="25.5" customHeight="1">
      <c r="A103" s="110"/>
      <c r="B103" s="110"/>
      <c r="C103" s="111" t="s">
        <v>551</v>
      </c>
      <c r="D103" s="112">
        <v>21006</v>
      </c>
      <c r="E103" s="112">
        <v>1710</v>
      </c>
      <c r="F103" s="112">
        <v>986</v>
      </c>
      <c r="G103" s="112">
        <v>264</v>
      </c>
      <c r="H103" s="112">
        <v>1176</v>
      </c>
    </row>
    <row r="104" spans="1:9">
      <c r="A104" s="110"/>
      <c r="B104" s="110"/>
      <c r="C104" s="113" t="s">
        <v>552</v>
      </c>
      <c r="D104" s="116">
        <v>579192</v>
      </c>
      <c r="E104" s="116">
        <v>11599</v>
      </c>
      <c r="F104" s="116">
        <v>15530</v>
      </c>
      <c r="G104" s="116">
        <v>3883</v>
      </c>
      <c r="H104" s="116">
        <v>33193</v>
      </c>
    </row>
  </sheetData>
  <mergeCells count="10">
    <mergeCell ref="D4:D7"/>
    <mergeCell ref="A1:H1"/>
    <mergeCell ref="D3:H3"/>
    <mergeCell ref="E4:H4"/>
    <mergeCell ref="A3:A7"/>
    <mergeCell ref="B3:B7"/>
    <mergeCell ref="C3:C7"/>
    <mergeCell ref="E5:E7"/>
    <mergeCell ref="F5:G6"/>
    <mergeCell ref="H5:H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87"/>
  <sheetViews>
    <sheetView workbookViewId="0">
      <selection activeCell="C85" sqref="C85:C87"/>
    </sheetView>
  </sheetViews>
  <sheetFormatPr defaultRowHeight="12.75"/>
  <cols>
    <col min="1" max="1" width="6.28515625" style="91" bestFit="1" customWidth="1"/>
    <col min="2" max="2" width="23.140625" style="91" customWidth="1"/>
    <col min="3" max="3" width="38" style="91" customWidth="1"/>
    <col min="4" max="16384" width="9.140625" style="91"/>
  </cols>
  <sheetData>
    <row r="1" spans="1:6">
      <c r="A1" s="330" t="s">
        <v>389</v>
      </c>
      <c r="B1" s="330"/>
      <c r="C1" s="330"/>
      <c r="D1" s="330"/>
      <c r="E1" s="214"/>
      <c r="F1" s="214"/>
    </row>
    <row r="2" spans="1:6" ht="38.25">
      <c r="A2" s="73" t="s">
        <v>356</v>
      </c>
      <c r="B2" s="74" t="s">
        <v>357</v>
      </c>
      <c r="C2" s="204" t="s">
        <v>285</v>
      </c>
      <c r="D2" s="204" t="s">
        <v>579</v>
      </c>
      <c r="E2" s="11"/>
      <c r="F2" s="11"/>
    </row>
    <row r="3" spans="1:6">
      <c r="A3" s="17">
        <v>1</v>
      </c>
      <c r="B3" s="9" t="s">
        <v>390</v>
      </c>
      <c r="C3" s="18" t="s">
        <v>232</v>
      </c>
      <c r="D3" s="197">
        <v>545</v>
      </c>
      <c r="E3" s="11"/>
      <c r="F3" s="11"/>
    </row>
    <row r="4" spans="1:6">
      <c r="A4" s="17">
        <v>2</v>
      </c>
      <c r="B4" s="9" t="s">
        <v>358</v>
      </c>
      <c r="C4" s="18" t="s">
        <v>174</v>
      </c>
      <c r="D4" s="197">
        <v>6963</v>
      </c>
      <c r="E4" s="11"/>
      <c r="F4" s="11"/>
    </row>
    <row r="5" spans="1:6">
      <c r="A5" s="17">
        <v>3</v>
      </c>
      <c r="B5" s="9" t="s">
        <v>391</v>
      </c>
      <c r="C5" s="18" t="s">
        <v>89</v>
      </c>
      <c r="D5" s="197">
        <v>545</v>
      </c>
      <c r="E5" s="11"/>
      <c r="F5" s="11"/>
    </row>
    <row r="6" spans="1:6">
      <c r="A6" s="17">
        <v>4</v>
      </c>
      <c r="B6" s="9" t="s">
        <v>359</v>
      </c>
      <c r="C6" s="18" t="s">
        <v>180</v>
      </c>
      <c r="D6" s="197">
        <v>2929</v>
      </c>
      <c r="E6" s="11"/>
      <c r="F6" s="11"/>
    </row>
    <row r="7" spans="1:6">
      <c r="A7" s="17">
        <v>5</v>
      </c>
      <c r="B7" s="9" t="s">
        <v>392</v>
      </c>
      <c r="C7" s="18" t="s">
        <v>86</v>
      </c>
      <c r="D7" s="197">
        <v>3880</v>
      </c>
      <c r="E7" s="11"/>
      <c r="F7" s="11"/>
    </row>
    <row r="8" spans="1:6" ht="25.5">
      <c r="A8" s="17">
        <v>6</v>
      </c>
      <c r="B8" s="9" t="s">
        <v>393</v>
      </c>
      <c r="C8" s="18" t="s">
        <v>18</v>
      </c>
      <c r="D8" s="197">
        <v>2180</v>
      </c>
      <c r="E8" s="11"/>
      <c r="F8" s="11"/>
    </row>
    <row r="9" spans="1:6">
      <c r="A9" s="17">
        <v>7</v>
      </c>
      <c r="B9" s="9" t="s">
        <v>394</v>
      </c>
      <c r="C9" s="18" t="s">
        <v>236</v>
      </c>
      <c r="D9" s="197">
        <v>2670</v>
      </c>
      <c r="E9" s="11"/>
      <c r="F9" s="11"/>
    </row>
    <row r="10" spans="1:6">
      <c r="A10" s="17">
        <v>8</v>
      </c>
      <c r="B10" s="9" t="s">
        <v>395</v>
      </c>
      <c r="C10" s="18" t="s">
        <v>237</v>
      </c>
      <c r="D10" s="197">
        <v>2909</v>
      </c>
      <c r="E10" s="11"/>
      <c r="F10" s="11"/>
    </row>
    <row r="11" spans="1:6">
      <c r="A11" s="17">
        <v>9</v>
      </c>
      <c r="B11" s="9" t="s">
        <v>360</v>
      </c>
      <c r="C11" s="18" t="s">
        <v>238</v>
      </c>
      <c r="D11" s="197">
        <v>1319</v>
      </c>
      <c r="E11" s="11"/>
      <c r="F11" s="11"/>
    </row>
    <row r="12" spans="1:6">
      <c r="A12" s="17">
        <v>10</v>
      </c>
      <c r="B12" s="9" t="s">
        <v>360</v>
      </c>
      <c r="C12" s="18" t="s">
        <v>127</v>
      </c>
      <c r="D12" s="197">
        <v>12882</v>
      </c>
      <c r="E12" s="11"/>
      <c r="F12" s="11"/>
    </row>
    <row r="13" spans="1:6">
      <c r="A13" s="17">
        <v>11</v>
      </c>
      <c r="B13" s="9" t="s">
        <v>396</v>
      </c>
      <c r="C13" s="18" t="s">
        <v>125</v>
      </c>
      <c r="D13" s="197">
        <v>1358</v>
      </c>
      <c r="E13" s="11"/>
      <c r="F13" s="11"/>
    </row>
    <row r="14" spans="1:6" ht="25.5">
      <c r="A14" s="17">
        <v>12</v>
      </c>
      <c r="B14" s="9" t="s">
        <v>397</v>
      </c>
      <c r="C14" s="18" t="s">
        <v>126</v>
      </c>
      <c r="D14" s="197">
        <v>408</v>
      </c>
      <c r="E14" s="11"/>
      <c r="F14" s="11"/>
    </row>
    <row r="15" spans="1:6">
      <c r="A15" s="17">
        <v>13</v>
      </c>
      <c r="B15" s="9" t="s">
        <v>397</v>
      </c>
      <c r="C15" s="18" t="s">
        <v>239</v>
      </c>
      <c r="D15" s="197">
        <v>4752</v>
      </c>
      <c r="E15" s="11"/>
      <c r="F15" s="11"/>
    </row>
    <row r="16" spans="1:6">
      <c r="A16" s="17">
        <v>14</v>
      </c>
      <c r="B16" s="9" t="s">
        <v>397</v>
      </c>
      <c r="C16" s="18" t="s">
        <v>240</v>
      </c>
      <c r="D16" s="197">
        <v>2123</v>
      </c>
      <c r="E16" s="11"/>
      <c r="F16" s="11"/>
    </row>
    <row r="17" spans="1:6">
      <c r="A17" s="17">
        <v>15</v>
      </c>
      <c r="B17" s="9" t="s">
        <v>362</v>
      </c>
      <c r="C17" s="18" t="s">
        <v>241</v>
      </c>
      <c r="D17" s="197">
        <v>1646</v>
      </c>
      <c r="E17" s="11"/>
      <c r="F17" s="11"/>
    </row>
    <row r="18" spans="1:6" ht="25.5">
      <c r="A18" s="17">
        <v>16</v>
      </c>
      <c r="B18" s="9" t="s">
        <v>398</v>
      </c>
      <c r="C18" s="18" t="s">
        <v>87</v>
      </c>
      <c r="D18" s="197">
        <v>3814</v>
      </c>
      <c r="E18" s="11"/>
      <c r="F18" s="11"/>
    </row>
    <row r="19" spans="1:6">
      <c r="A19" s="17">
        <v>17</v>
      </c>
      <c r="B19" s="9" t="s">
        <v>363</v>
      </c>
      <c r="C19" s="18" t="s">
        <v>400</v>
      </c>
      <c r="D19" s="197">
        <v>10293</v>
      </c>
      <c r="E19" s="11"/>
      <c r="F19" s="11"/>
    </row>
    <row r="20" spans="1:6">
      <c r="A20" s="17">
        <v>18</v>
      </c>
      <c r="B20" s="9" t="s">
        <v>363</v>
      </c>
      <c r="C20" s="18" t="s">
        <v>243</v>
      </c>
      <c r="D20" s="197">
        <v>1744</v>
      </c>
      <c r="E20" s="11"/>
      <c r="F20" s="11"/>
    </row>
    <row r="21" spans="1:6">
      <c r="A21" s="17">
        <v>19</v>
      </c>
      <c r="B21" s="9" t="s">
        <v>363</v>
      </c>
      <c r="C21" s="18" t="s">
        <v>244</v>
      </c>
      <c r="D21" s="197">
        <v>3785</v>
      </c>
      <c r="E21" s="11"/>
      <c r="F21" s="11"/>
    </row>
    <row r="22" spans="1:6">
      <c r="A22" s="17">
        <v>20</v>
      </c>
      <c r="B22" s="9" t="s">
        <v>401</v>
      </c>
      <c r="C22" s="18" t="s">
        <v>245</v>
      </c>
      <c r="D22" s="197">
        <v>3609</v>
      </c>
      <c r="E22" s="11"/>
      <c r="F22" s="11"/>
    </row>
    <row r="23" spans="1:6">
      <c r="A23" s="17">
        <v>21</v>
      </c>
      <c r="B23" s="9" t="s">
        <v>401</v>
      </c>
      <c r="C23" s="18" t="s">
        <v>246</v>
      </c>
      <c r="D23" s="197">
        <v>1295</v>
      </c>
      <c r="E23" s="11"/>
      <c r="F23" s="11"/>
    </row>
    <row r="24" spans="1:6" ht="25.5">
      <c r="A24" s="17">
        <v>22</v>
      </c>
      <c r="B24" s="9" t="s">
        <v>401</v>
      </c>
      <c r="C24" s="18" t="s">
        <v>248</v>
      </c>
      <c r="D24" s="197">
        <v>1635</v>
      </c>
      <c r="E24" s="11"/>
      <c r="F24" s="11"/>
    </row>
    <row r="25" spans="1:6">
      <c r="A25" s="17">
        <v>23</v>
      </c>
      <c r="B25" s="9" t="s">
        <v>402</v>
      </c>
      <c r="C25" s="18" t="s">
        <v>403</v>
      </c>
      <c r="D25" s="197">
        <v>1831</v>
      </c>
      <c r="E25" s="11"/>
      <c r="F25" s="11"/>
    </row>
    <row r="26" spans="1:6">
      <c r="A26" s="17">
        <v>24</v>
      </c>
      <c r="B26" s="9" t="s">
        <v>404</v>
      </c>
      <c r="C26" s="18" t="s">
        <v>249</v>
      </c>
      <c r="D26" s="197">
        <v>2892</v>
      </c>
      <c r="E26" s="11"/>
      <c r="F26" s="11"/>
    </row>
    <row r="27" spans="1:6">
      <c r="A27" s="17">
        <v>25</v>
      </c>
      <c r="B27" s="9" t="s">
        <v>405</v>
      </c>
      <c r="C27" s="18" t="s">
        <v>250</v>
      </c>
      <c r="D27" s="197">
        <v>33</v>
      </c>
      <c r="E27" s="11"/>
      <c r="F27" s="11"/>
    </row>
    <row r="28" spans="1:6" ht="25.5">
      <c r="A28" s="17">
        <v>26</v>
      </c>
      <c r="B28" s="9" t="s">
        <v>365</v>
      </c>
      <c r="C28" s="18" t="s">
        <v>251</v>
      </c>
      <c r="D28" s="197">
        <v>4744</v>
      </c>
      <c r="E28" s="11"/>
      <c r="F28" s="11"/>
    </row>
    <row r="29" spans="1:6">
      <c r="A29" s="17">
        <v>27</v>
      </c>
      <c r="B29" s="9" t="s">
        <v>366</v>
      </c>
      <c r="C29" s="18" t="s">
        <v>252</v>
      </c>
      <c r="D29" s="197">
        <v>4833</v>
      </c>
      <c r="E29" s="11"/>
      <c r="F29" s="11"/>
    </row>
    <row r="30" spans="1:6" ht="25.5">
      <c r="A30" s="17">
        <v>28</v>
      </c>
      <c r="B30" s="9" t="s">
        <v>366</v>
      </c>
      <c r="C30" s="18" t="s">
        <v>130</v>
      </c>
      <c r="D30" s="197">
        <v>13311</v>
      </c>
      <c r="E30" s="11"/>
      <c r="F30" s="11"/>
    </row>
    <row r="31" spans="1:6" ht="25.5">
      <c r="A31" s="17">
        <v>29</v>
      </c>
      <c r="B31" s="9" t="s">
        <v>366</v>
      </c>
      <c r="C31" s="18" t="s">
        <v>131</v>
      </c>
      <c r="D31" s="197">
        <v>7951</v>
      </c>
      <c r="E31" s="11"/>
      <c r="F31" s="11"/>
    </row>
    <row r="32" spans="1:6" ht="25.5">
      <c r="A32" s="17">
        <v>30</v>
      </c>
      <c r="B32" s="9" t="s">
        <v>366</v>
      </c>
      <c r="C32" s="18" t="s">
        <v>132</v>
      </c>
      <c r="D32" s="197">
        <v>2398</v>
      </c>
      <c r="E32" s="11"/>
      <c r="F32" s="11"/>
    </row>
    <row r="33" spans="1:6">
      <c r="A33" s="17">
        <v>31</v>
      </c>
      <c r="B33" s="9" t="s">
        <v>366</v>
      </c>
      <c r="C33" s="18" t="s">
        <v>367</v>
      </c>
      <c r="D33" s="197">
        <v>5013</v>
      </c>
      <c r="E33" s="11"/>
      <c r="F33" s="11"/>
    </row>
    <row r="34" spans="1:6">
      <c r="A34" s="17">
        <v>32</v>
      </c>
      <c r="B34" s="9" t="s">
        <v>366</v>
      </c>
      <c r="C34" s="18" t="s">
        <v>225</v>
      </c>
      <c r="D34" s="197">
        <v>327</v>
      </c>
      <c r="E34" s="11"/>
      <c r="F34" s="11"/>
    </row>
    <row r="35" spans="1:6">
      <c r="A35" s="17">
        <v>33</v>
      </c>
      <c r="B35" s="9" t="s">
        <v>369</v>
      </c>
      <c r="C35" s="18" t="s">
        <v>255</v>
      </c>
      <c r="D35" s="197">
        <v>12452</v>
      </c>
      <c r="E35" s="11"/>
      <c r="F35" s="11"/>
    </row>
    <row r="36" spans="1:6">
      <c r="A36" s="17">
        <v>34</v>
      </c>
      <c r="B36" s="9" t="s">
        <v>369</v>
      </c>
      <c r="C36" s="18" t="s">
        <v>256</v>
      </c>
      <c r="D36" s="197">
        <v>2180</v>
      </c>
      <c r="E36" s="11"/>
      <c r="F36" s="11"/>
    </row>
    <row r="37" spans="1:6">
      <c r="A37" s="17">
        <v>35</v>
      </c>
      <c r="B37" s="9" t="s">
        <v>369</v>
      </c>
      <c r="C37" s="18" t="s">
        <v>37</v>
      </c>
      <c r="D37" s="197">
        <v>1290</v>
      </c>
      <c r="E37" s="11"/>
      <c r="F37" s="11"/>
    </row>
    <row r="38" spans="1:6" ht="25.5">
      <c r="A38" s="17">
        <v>36</v>
      </c>
      <c r="B38" s="9" t="s">
        <v>406</v>
      </c>
      <c r="C38" s="18" t="s">
        <v>186</v>
      </c>
      <c r="D38" s="197">
        <v>2339</v>
      </c>
      <c r="E38" s="11"/>
      <c r="F38" s="11"/>
    </row>
    <row r="39" spans="1:6">
      <c r="A39" s="17">
        <v>37</v>
      </c>
      <c r="B39" s="9" t="s">
        <v>407</v>
      </c>
      <c r="C39" s="18" t="s">
        <v>258</v>
      </c>
      <c r="D39" s="197">
        <v>1983</v>
      </c>
      <c r="E39" s="11"/>
      <c r="F39" s="11"/>
    </row>
    <row r="40" spans="1:6">
      <c r="A40" s="17">
        <v>38</v>
      </c>
      <c r="B40" s="9" t="s">
        <v>370</v>
      </c>
      <c r="C40" s="18" t="s">
        <v>259</v>
      </c>
      <c r="D40" s="197">
        <v>500</v>
      </c>
      <c r="E40" s="11"/>
      <c r="F40" s="11"/>
    </row>
    <row r="41" spans="1:6">
      <c r="A41" s="17">
        <v>39</v>
      </c>
      <c r="B41" s="9" t="s">
        <v>408</v>
      </c>
      <c r="C41" s="18" t="s">
        <v>260</v>
      </c>
      <c r="D41" s="197">
        <v>1123</v>
      </c>
      <c r="E41" s="11"/>
      <c r="F41" s="11"/>
    </row>
    <row r="42" spans="1:6">
      <c r="A42" s="17">
        <v>40</v>
      </c>
      <c r="B42" s="9" t="s">
        <v>409</v>
      </c>
      <c r="C42" s="18" t="s">
        <v>261</v>
      </c>
      <c r="D42" s="197">
        <v>2965</v>
      </c>
      <c r="E42" s="11"/>
      <c r="F42" s="11"/>
    </row>
    <row r="43" spans="1:6">
      <c r="A43" s="17">
        <v>41</v>
      </c>
      <c r="B43" s="9" t="s">
        <v>371</v>
      </c>
      <c r="C43" s="18" t="s">
        <v>262</v>
      </c>
      <c r="D43" s="197">
        <v>8812</v>
      </c>
      <c r="E43" s="11"/>
      <c r="F43" s="11"/>
    </row>
    <row r="44" spans="1:6">
      <c r="A44" s="17">
        <v>42</v>
      </c>
      <c r="B44" s="9" t="s">
        <v>372</v>
      </c>
      <c r="C44" s="18" t="s">
        <v>263</v>
      </c>
      <c r="D44" s="197">
        <v>4100</v>
      </c>
      <c r="E44" s="11"/>
      <c r="F44" s="11"/>
    </row>
    <row r="45" spans="1:6" ht="25.5">
      <c r="A45" s="17">
        <v>43</v>
      </c>
      <c r="B45" s="9" t="s">
        <v>410</v>
      </c>
      <c r="C45" s="18" t="s">
        <v>264</v>
      </c>
      <c r="D45" s="197">
        <v>7360</v>
      </c>
      <c r="E45" s="11"/>
      <c r="F45" s="11"/>
    </row>
    <row r="46" spans="1:6">
      <c r="A46" s="17">
        <v>44</v>
      </c>
      <c r="B46" s="9" t="s">
        <v>373</v>
      </c>
      <c r="C46" s="18" t="s">
        <v>265</v>
      </c>
      <c r="D46" s="197">
        <v>3271</v>
      </c>
      <c r="E46" s="11"/>
      <c r="F46" s="11"/>
    </row>
    <row r="47" spans="1:6">
      <c r="A47" s="17">
        <v>45</v>
      </c>
      <c r="B47" s="9" t="s">
        <v>374</v>
      </c>
      <c r="C47" s="18" t="s">
        <v>266</v>
      </c>
      <c r="D47" s="197">
        <v>9612</v>
      </c>
      <c r="E47" s="11"/>
      <c r="F47" s="11"/>
    </row>
    <row r="48" spans="1:6">
      <c r="A48" s="17">
        <v>46</v>
      </c>
      <c r="B48" s="9" t="s">
        <v>411</v>
      </c>
      <c r="C48" s="18" t="s">
        <v>267</v>
      </c>
      <c r="D48" s="197">
        <v>3519</v>
      </c>
      <c r="E48" s="11"/>
      <c r="F48" s="11"/>
    </row>
    <row r="49" spans="1:6">
      <c r="A49" s="17">
        <v>47</v>
      </c>
      <c r="B49" s="9" t="s">
        <v>412</v>
      </c>
      <c r="C49" s="18" t="s">
        <v>185</v>
      </c>
      <c r="D49" s="197">
        <v>2447</v>
      </c>
      <c r="E49" s="11"/>
      <c r="F49" s="11"/>
    </row>
    <row r="50" spans="1:6">
      <c r="A50" s="17">
        <v>48</v>
      </c>
      <c r="B50" s="9" t="s">
        <v>413</v>
      </c>
      <c r="C50" s="18" t="s">
        <v>268</v>
      </c>
      <c r="D50" s="197">
        <v>2050</v>
      </c>
      <c r="E50" s="11"/>
      <c r="F50" s="11"/>
    </row>
    <row r="51" spans="1:6">
      <c r="A51" s="17">
        <v>49</v>
      </c>
      <c r="B51" s="9" t="s">
        <v>414</v>
      </c>
      <c r="C51" s="18" t="s">
        <v>40</v>
      </c>
      <c r="D51" s="197">
        <v>1635</v>
      </c>
      <c r="E51" s="11"/>
      <c r="F51" s="11"/>
    </row>
    <row r="52" spans="1:6">
      <c r="A52" s="17">
        <v>50</v>
      </c>
      <c r="B52" s="9" t="s">
        <v>375</v>
      </c>
      <c r="C52" s="18" t="s">
        <v>110</v>
      </c>
      <c r="D52" s="197">
        <v>9201</v>
      </c>
      <c r="E52" s="11"/>
      <c r="F52" s="11"/>
    </row>
    <row r="53" spans="1:6">
      <c r="A53" s="17">
        <v>51</v>
      </c>
      <c r="B53" s="9" t="s">
        <v>375</v>
      </c>
      <c r="C53" s="18" t="s">
        <v>199</v>
      </c>
      <c r="D53" s="197">
        <v>23317</v>
      </c>
      <c r="E53" s="11"/>
      <c r="F53" s="11"/>
    </row>
    <row r="54" spans="1:6">
      <c r="A54" s="17">
        <v>52</v>
      </c>
      <c r="B54" s="9" t="s">
        <v>375</v>
      </c>
      <c r="C54" s="18" t="s">
        <v>148</v>
      </c>
      <c r="D54" s="197">
        <v>7169</v>
      </c>
      <c r="E54" s="11"/>
      <c r="F54" s="11"/>
    </row>
    <row r="55" spans="1:6">
      <c r="A55" s="17">
        <v>53</v>
      </c>
      <c r="B55" s="9" t="s">
        <v>375</v>
      </c>
      <c r="C55" s="18" t="s">
        <v>149</v>
      </c>
      <c r="D55" s="197">
        <v>7004</v>
      </c>
      <c r="E55" s="11"/>
      <c r="F55" s="11"/>
    </row>
    <row r="56" spans="1:6">
      <c r="A56" s="17">
        <v>54</v>
      </c>
      <c r="B56" s="9" t="s">
        <v>375</v>
      </c>
      <c r="C56" s="18" t="s">
        <v>150</v>
      </c>
      <c r="D56" s="197">
        <v>9566</v>
      </c>
      <c r="E56" s="11"/>
      <c r="F56" s="11"/>
    </row>
    <row r="57" spans="1:6">
      <c r="A57" s="17">
        <v>55</v>
      </c>
      <c r="B57" s="9" t="s">
        <v>375</v>
      </c>
      <c r="C57" s="18" t="s">
        <v>151</v>
      </c>
      <c r="D57" s="197">
        <v>4284</v>
      </c>
      <c r="E57" s="11"/>
      <c r="F57" s="11"/>
    </row>
    <row r="58" spans="1:6">
      <c r="A58" s="17">
        <v>56</v>
      </c>
      <c r="B58" s="9" t="s">
        <v>375</v>
      </c>
      <c r="C58" s="18" t="s">
        <v>271</v>
      </c>
      <c r="D58" s="197">
        <v>5183</v>
      </c>
      <c r="E58" s="11"/>
      <c r="F58" s="11"/>
    </row>
    <row r="59" spans="1:6">
      <c r="A59" s="17">
        <v>57</v>
      </c>
      <c r="B59" s="9" t="s">
        <v>375</v>
      </c>
      <c r="C59" s="18" t="s">
        <v>53</v>
      </c>
      <c r="D59" s="197">
        <v>5530</v>
      </c>
      <c r="E59" s="11"/>
      <c r="F59" s="11"/>
    </row>
    <row r="60" spans="1:6">
      <c r="A60" s="17">
        <v>58</v>
      </c>
      <c r="B60" s="9" t="s">
        <v>375</v>
      </c>
      <c r="C60" s="18" t="s">
        <v>157</v>
      </c>
      <c r="D60" s="197">
        <v>2943</v>
      </c>
      <c r="E60" s="11"/>
      <c r="F60" s="11"/>
    </row>
    <row r="61" spans="1:6">
      <c r="A61" s="17">
        <v>59</v>
      </c>
      <c r="B61" s="9" t="s">
        <v>375</v>
      </c>
      <c r="C61" s="18" t="s">
        <v>158</v>
      </c>
      <c r="D61" s="197">
        <v>3378</v>
      </c>
      <c r="E61" s="11"/>
      <c r="F61" s="11"/>
    </row>
    <row r="62" spans="1:6">
      <c r="A62" s="17">
        <v>60</v>
      </c>
      <c r="B62" s="9" t="s">
        <v>375</v>
      </c>
      <c r="C62" s="18" t="s">
        <v>272</v>
      </c>
      <c r="D62" s="197">
        <v>7084</v>
      </c>
      <c r="E62" s="11"/>
      <c r="F62" s="11"/>
    </row>
    <row r="63" spans="1:6">
      <c r="A63" s="17">
        <v>61</v>
      </c>
      <c r="B63" s="9" t="s">
        <v>375</v>
      </c>
      <c r="C63" s="18" t="s">
        <v>160</v>
      </c>
      <c r="D63" s="197">
        <v>3269</v>
      </c>
      <c r="E63" s="11"/>
      <c r="F63" s="11"/>
    </row>
    <row r="64" spans="1:6">
      <c r="A64" s="17">
        <v>62</v>
      </c>
      <c r="B64" s="9" t="s">
        <v>375</v>
      </c>
      <c r="C64" s="18" t="s">
        <v>49</v>
      </c>
      <c r="D64" s="197">
        <v>9595</v>
      </c>
      <c r="E64" s="11"/>
      <c r="F64" s="11"/>
    </row>
    <row r="65" spans="1:6">
      <c r="A65" s="17">
        <v>63</v>
      </c>
      <c r="B65" s="9" t="s">
        <v>375</v>
      </c>
      <c r="C65" s="18" t="s">
        <v>43</v>
      </c>
      <c r="D65" s="197">
        <v>12629</v>
      </c>
      <c r="E65" s="11"/>
      <c r="F65" s="11"/>
    </row>
    <row r="66" spans="1:6">
      <c r="A66" s="17">
        <v>64</v>
      </c>
      <c r="B66" s="9" t="s">
        <v>375</v>
      </c>
      <c r="C66" s="18" t="s">
        <v>47</v>
      </c>
      <c r="D66" s="197">
        <v>8422</v>
      </c>
      <c r="E66" s="11"/>
      <c r="F66" s="11"/>
    </row>
    <row r="67" spans="1:6">
      <c r="A67" s="17">
        <v>65</v>
      </c>
      <c r="B67" s="9" t="s">
        <v>375</v>
      </c>
      <c r="C67" s="18" t="s">
        <v>51</v>
      </c>
      <c r="D67" s="197">
        <v>10960</v>
      </c>
      <c r="E67" s="11"/>
      <c r="F67" s="11"/>
    </row>
    <row r="68" spans="1:6">
      <c r="A68" s="17">
        <v>66</v>
      </c>
      <c r="B68" s="9" t="s">
        <v>375</v>
      </c>
      <c r="C68" s="18" t="s">
        <v>54</v>
      </c>
      <c r="D68" s="197">
        <v>2038</v>
      </c>
      <c r="E68" s="11"/>
      <c r="F68" s="11"/>
    </row>
    <row r="69" spans="1:6">
      <c r="A69" s="17">
        <v>67</v>
      </c>
      <c r="B69" s="9" t="s">
        <v>375</v>
      </c>
      <c r="C69" s="18" t="s">
        <v>275</v>
      </c>
      <c r="D69" s="197">
        <v>501</v>
      </c>
      <c r="E69" s="11"/>
      <c r="F69" s="11"/>
    </row>
    <row r="70" spans="1:6">
      <c r="A70" s="17">
        <v>68</v>
      </c>
      <c r="B70" s="9" t="s">
        <v>375</v>
      </c>
      <c r="C70" s="18" t="s">
        <v>60</v>
      </c>
      <c r="D70" s="197">
        <v>3023</v>
      </c>
      <c r="E70" s="11"/>
      <c r="F70" s="11"/>
    </row>
    <row r="71" spans="1:6" ht="25.5">
      <c r="A71" s="17">
        <v>69</v>
      </c>
      <c r="B71" s="9" t="s">
        <v>375</v>
      </c>
      <c r="C71" s="18" t="s">
        <v>277</v>
      </c>
      <c r="D71" s="197">
        <v>8540</v>
      </c>
      <c r="E71" s="11"/>
      <c r="F71" s="11"/>
    </row>
    <row r="72" spans="1:6">
      <c r="A72" s="17">
        <v>70</v>
      </c>
      <c r="B72" s="9" t="s">
        <v>375</v>
      </c>
      <c r="C72" s="18" t="s">
        <v>67</v>
      </c>
      <c r="D72" s="197">
        <v>3299</v>
      </c>
      <c r="E72" s="11"/>
      <c r="F72" s="11"/>
    </row>
    <row r="73" spans="1:6">
      <c r="A73" s="17">
        <v>71</v>
      </c>
      <c r="B73" s="9" t="s">
        <v>375</v>
      </c>
      <c r="C73" s="18" t="s">
        <v>62</v>
      </c>
      <c r="D73" s="197">
        <v>8501</v>
      </c>
      <c r="E73" s="11"/>
      <c r="F73" s="11"/>
    </row>
    <row r="74" spans="1:6">
      <c r="A74" s="17">
        <v>72</v>
      </c>
      <c r="B74" s="9" t="s">
        <v>376</v>
      </c>
      <c r="C74" s="18" t="s">
        <v>10</v>
      </c>
      <c r="D74" s="197">
        <v>3324</v>
      </c>
      <c r="E74" s="11"/>
      <c r="F74" s="11"/>
    </row>
    <row r="75" spans="1:6">
      <c r="A75" s="17">
        <v>73</v>
      </c>
      <c r="B75" s="9" t="s">
        <v>376</v>
      </c>
      <c r="C75" s="18" t="s">
        <v>203</v>
      </c>
      <c r="D75" s="197">
        <v>25611</v>
      </c>
      <c r="E75" s="11"/>
      <c r="F75" s="11"/>
    </row>
    <row r="76" spans="1:6">
      <c r="A76" s="17">
        <v>74</v>
      </c>
      <c r="B76" s="9" t="s">
        <v>376</v>
      </c>
      <c r="C76" s="18" t="s">
        <v>7</v>
      </c>
      <c r="D76" s="197">
        <v>6648</v>
      </c>
      <c r="E76" s="11"/>
      <c r="F76" s="11"/>
    </row>
    <row r="77" spans="1:6">
      <c r="A77" s="17">
        <v>75</v>
      </c>
      <c r="B77" s="9" t="s">
        <v>376</v>
      </c>
      <c r="C77" s="18" t="s">
        <v>8</v>
      </c>
      <c r="D77" s="197">
        <v>3269</v>
      </c>
      <c r="E77" s="11"/>
      <c r="F77" s="11"/>
    </row>
    <row r="78" spans="1:6" ht="25.5">
      <c r="A78" s="17">
        <v>76</v>
      </c>
      <c r="B78" s="9" t="s">
        <v>376</v>
      </c>
      <c r="C78" s="18" t="s">
        <v>378</v>
      </c>
      <c r="D78" s="197">
        <v>10300</v>
      </c>
      <c r="E78" s="11"/>
      <c r="F78" s="11"/>
    </row>
    <row r="79" spans="1:6" ht="13.5" customHeight="1">
      <c r="A79" s="17">
        <v>77</v>
      </c>
      <c r="B79" s="9" t="s">
        <v>379</v>
      </c>
      <c r="C79" s="18" t="s">
        <v>20</v>
      </c>
      <c r="D79" s="197">
        <v>3477</v>
      </c>
      <c r="E79" s="11"/>
      <c r="F79" s="11"/>
    </row>
    <row r="80" spans="1:6">
      <c r="A80" s="17">
        <v>78</v>
      </c>
      <c r="B80" s="9" t="s">
        <v>376</v>
      </c>
      <c r="C80" s="18" t="s">
        <v>205</v>
      </c>
      <c r="D80" s="197">
        <v>2053</v>
      </c>
      <c r="E80" s="11"/>
      <c r="F80" s="11"/>
    </row>
    <row r="81" spans="1:6">
      <c r="A81" s="17">
        <v>79</v>
      </c>
      <c r="B81" s="9" t="s">
        <v>376</v>
      </c>
      <c r="C81" s="18" t="s">
        <v>204</v>
      </c>
      <c r="D81" s="197">
        <v>1635</v>
      </c>
      <c r="E81" s="11"/>
      <c r="F81" s="11"/>
    </row>
    <row r="82" spans="1:6">
      <c r="A82" s="17">
        <v>80</v>
      </c>
      <c r="B82" s="9"/>
      <c r="C82" s="10" t="s">
        <v>214</v>
      </c>
      <c r="D82" s="197">
        <v>400</v>
      </c>
      <c r="E82" s="214"/>
      <c r="F82" s="214"/>
    </row>
    <row r="83" spans="1:6">
      <c r="A83" s="17">
        <v>81</v>
      </c>
      <c r="B83" s="9"/>
      <c r="C83" s="10" t="s">
        <v>215</v>
      </c>
      <c r="D83" s="197">
        <v>400</v>
      </c>
      <c r="E83" s="214"/>
      <c r="F83" s="214"/>
    </row>
    <row r="84" spans="1:6">
      <c r="A84" s="17">
        <v>82</v>
      </c>
      <c r="B84" s="215"/>
      <c r="C84" s="10" t="s">
        <v>216</v>
      </c>
      <c r="D84" s="197">
        <v>400</v>
      </c>
      <c r="E84" s="214"/>
      <c r="F84" s="214"/>
    </row>
    <row r="85" spans="1:6">
      <c r="A85" s="17"/>
      <c r="B85" s="9"/>
      <c r="C85" s="150" t="s">
        <v>550</v>
      </c>
      <c r="D85" s="197">
        <v>397208</v>
      </c>
      <c r="E85" s="11"/>
      <c r="F85" s="214"/>
    </row>
    <row r="86" spans="1:6" ht="38.25">
      <c r="A86" s="210"/>
      <c r="B86" s="211"/>
      <c r="C86" s="111" t="s">
        <v>551</v>
      </c>
      <c r="D86" s="209">
        <v>8106</v>
      </c>
      <c r="E86" s="214"/>
      <c r="F86" s="214"/>
    </row>
    <row r="87" spans="1:6">
      <c r="A87" s="218"/>
      <c r="B87" s="218"/>
      <c r="C87" s="111" t="s">
        <v>552</v>
      </c>
      <c r="D87" s="219">
        <f>D85+D86</f>
        <v>405314</v>
      </c>
      <c r="E87" s="214"/>
      <c r="F87" s="214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84"/>
  <sheetViews>
    <sheetView topLeftCell="A70" workbookViewId="0">
      <selection activeCell="C80" sqref="C80:C82"/>
    </sheetView>
  </sheetViews>
  <sheetFormatPr defaultRowHeight="15"/>
  <cols>
    <col min="1" max="1" width="9.140625" style="220"/>
    <col min="2" max="2" width="16.42578125" style="220" customWidth="1"/>
    <col min="3" max="3" width="38.42578125" style="220" customWidth="1"/>
    <col min="4" max="4" width="10.42578125" style="220" customWidth="1"/>
    <col min="5" max="16384" width="9.140625" style="220"/>
  </cols>
  <sheetData>
    <row r="1" spans="1:4" ht="18.75">
      <c r="A1" s="331" t="s">
        <v>416</v>
      </c>
      <c r="B1" s="331"/>
      <c r="C1" s="331"/>
      <c r="D1" s="331"/>
    </row>
    <row r="2" spans="1:4" ht="15" customHeight="1">
      <c r="A2" s="325" t="s">
        <v>356</v>
      </c>
      <c r="B2" s="327" t="s">
        <v>357</v>
      </c>
      <c r="C2" s="328" t="s">
        <v>285</v>
      </c>
      <c r="D2" s="324" t="s">
        <v>579</v>
      </c>
    </row>
    <row r="3" spans="1:4" ht="29.25" customHeight="1">
      <c r="A3" s="326"/>
      <c r="B3" s="327"/>
      <c r="C3" s="328"/>
      <c r="D3" s="324"/>
    </row>
    <row r="4" spans="1:4">
      <c r="A4" s="13"/>
      <c r="B4" s="12"/>
      <c r="C4" s="12"/>
      <c r="D4" s="13"/>
    </row>
    <row r="5" spans="1:4" s="40" customFormat="1">
      <c r="A5" s="17">
        <v>2</v>
      </c>
      <c r="B5" s="18" t="s">
        <v>358</v>
      </c>
      <c r="C5" s="18" t="s">
        <v>174</v>
      </c>
      <c r="D5" s="223">
        <v>2649</v>
      </c>
    </row>
    <row r="6" spans="1:4" s="40" customFormat="1">
      <c r="A6" s="17">
        <v>3</v>
      </c>
      <c r="B6" s="18" t="s">
        <v>391</v>
      </c>
      <c r="C6" s="18" t="s">
        <v>89</v>
      </c>
      <c r="D6" s="223">
        <v>391</v>
      </c>
    </row>
    <row r="7" spans="1:4" s="40" customFormat="1">
      <c r="A7" s="17">
        <v>4</v>
      </c>
      <c r="B7" s="18" t="s">
        <v>359</v>
      </c>
      <c r="C7" s="18" t="s">
        <v>180</v>
      </c>
      <c r="D7" s="223">
        <v>1180</v>
      </c>
    </row>
    <row r="8" spans="1:4" s="40" customFormat="1" ht="25.5">
      <c r="A8" s="17">
        <v>5</v>
      </c>
      <c r="B8" s="18" t="s">
        <v>392</v>
      </c>
      <c r="C8" s="18" t="s">
        <v>86</v>
      </c>
      <c r="D8" s="223">
        <v>1504</v>
      </c>
    </row>
    <row r="9" spans="1:4" ht="25.5">
      <c r="A9" s="17">
        <v>6</v>
      </c>
      <c r="B9" s="18" t="s">
        <v>393</v>
      </c>
      <c r="C9" s="18" t="s">
        <v>18</v>
      </c>
      <c r="D9" s="223">
        <v>880</v>
      </c>
    </row>
    <row r="10" spans="1:4" s="40" customFormat="1">
      <c r="A10" s="17">
        <v>7</v>
      </c>
      <c r="B10" s="18" t="s">
        <v>394</v>
      </c>
      <c r="C10" s="18" t="s">
        <v>236</v>
      </c>
      <c r="D10" s="223">
        <v>1956</v>
      </c>
    </row>
    <row r="11" spans="1:4" s="40" customFormat="1">
      <c r="A11" s="17">
        <v>8</v>
      </c>
      <c r="B11" s="18" t="s">
        <v>395</v>
      </c>
      <c r="C11" s="18" t="s">
        <v>237</v>
      </c>
      <c r="D11" s="223">
        <v>978</v>
      </c>
    </row>
    <row r="12" spans="1:4">
      <c r="A12" s="17">
        <v>9</v>
      </c>
      <c r="B12" s="18" t="s">
        <v>360</v>
      </c>
      <c r="C12" s="18" t="s">
        <v>238</v>
      </c>
      <c r="D12" s="223">
        <v>1172</v>
      </c>
    </row>
    <row r="13" spans="1:4">
      <c r="A13" s="17">
        <v>10</v>
      </c>
      <c r="B13" s="18" t="s">
        <v>360</v>
      </c>
      <c r="C13" s="18" t="s">
        <v>127</v>
      </c>
      <c r="D13" s="223">
        <v>5332</v>
      </c>
    </row>
    <row r="14" spans="1:4">
      <c r="A14" s="17">
        <v>12</v>
      </c>
      <c r="B14" s="18" t="s">
        <v>396</v>
      </c>
      <c r="C14" s="18" t="s">
        <v>125</v>
      </c>
      <c r="D14" s="223">
        <v>529</v>
      </c>
    </row>
    <row r="15" spans="1:4" ht="25.5">
      <c r="A15" s="17">
        <v>13</v>
      </c>
      <c r="B15" s="18" t="s">
        <v>397</v>
      </c>
      <c r="C15" s="18" t="s">
        <v>126</v>
      </c>
      <c r="D15" s="223">
        <v>239</v>
      </c>
    </row>
    <row r="16" spans="1:4" s="40" customFormat="1">
      <c r="A16" s="17">
        <v>14</v>
      </c>
      <c r="B16" s="18" t="s">
        <v>397</v>
      </c>
      <c r="C16" s="18" t="s">
        <v>239</v>
      </c>
      <c r="D16" s="223">
        <v>1479</v>
      </c>
    </row>
    <row r="17" spans="1:4" s="40" customFormat="1">
      <c r="A17" s="17">
        <v>15</v>
      </c>
      <c r="B17" s="18" t="s">
        <v>397</v>
      </c>
      <c r="C17" s="18" t="s">
        <v>240</v>
      </c>
      <c r="D17" s="223">
        <v>827</v>
      </c>
    </row>
    <row r="18" spans="1:4" s="40" customFormat="1">
      <c r="A18" s="17">
        <v>16</v>
      </c>
      <c r="B18" s="18" t="s">
        <v>362</v>
      </c>
      <c r="C18" s="18" t="s">
        <v>241</v>
      </c>
      <c r="D18" s="223">
        <v>1443</v>
      </c>
    </row>
    <row r="19" spans="1:4" s="40" customFormat="1" ht="25.5">
      <c r="A19" s="17">
        <v>17</v>
      </c>
      <c r="B19" s="18" t="s">
        <v>398</v>
      </c>
      <c r="C19" s="18" t="s">
        <v>87</v>
      </c>
      <c r="D19" s="223">
        <v>1467</v>
      </c>
    </row>
    <row r="20" spans="1:4" s="40" customFormat="1">
      <c r="A20" s="17">
        <v>18</v>
      </c>
      <c r="B20" s="18" t="s">
        <v>399</v>
      </c>
      <c r="C20" s="18" t="s">
        <v>242</v>
      </c>
      <c r="D20" s="223">
        <v>944</v>
      </c>
    </row>
    <row r="21" spans="1:4">
      <c r="A21" s="17">
        <v>19</v>
      </c>
      <c r="B21" s="18" t="s">
        <v>363</v>
      </c>
      <c r="C21" s="18" t="s">
        <v>400</v>
      </c>
      <c r="D21" s="223">
        <v>5484</v>
      </c>
    </row>
    <row r="22" spans="1:4" s="40" customFormat="1">
      <c r="A22" s="17">
        <v>20</v>
      </c>
      <c r="B22" s="18" t="s">
        <v>401</v>
      </c>
      <c r="C22" s="18" t="s">
        <v>245</v>
      </c>
      <c r="D22" s="223">
        <v>1578</v>
      </c>
    </row>
    <row r="23" spans="1:4" s="40" customFormat="1">
      <c r="A23" s="17">
        <v>21</v>
      </c>
      <c r="B23" s="18" t="s">
        <v>401</v>
      </c>
      <c r="C23" s="18" t="s">
        <v>246</v>
      </c>
      <c r="D23" s="223">
        <v>690</v>
      </c>
    </row>
    <row r="24" spans="1:4" s="40" customFormat="1">
      <c r="A24" s="17">
        <v>22</v>
      </c>
      <c r="B24" s="18" t="s">
        <v>401</v>
      </c>
      <c r="C24" s="18" t="s">
        <v>247</v>
      </c>
      <c r="D24" s="223">
        <v>495</v>
      </c>
    </row>
    <row r="25" spans="1:4" s="40" customFormat="1" ht="25.5">
      <c r="A25" s="17">
        <v>23</v>
      </c>
      <c r="B25" s="18" t="s">
        <v>401</v>
      </c>
      <c r="C25" s="18" t="s">
        <v>248</v>
      </c>
      <c r="D25" s="223">
        <v>300</v>
      </c>
    </row>
    <row r="26" spans="1:4" s="40" customFormat="1" ht="25.5">
      <c r="A26" s="17">
        <v>24</v>
      </c>
      <c r="B26" s="18" t="s">
        <v>402</v>
      </c>
      <c r="C26" s="18" t="s">
        <v>403</v>
      </c>
      <c r="D26" s="223">
        <v>1570</v>
      </c>
    </row>
    <row r="27" spans="1:4" s="40" customFormat="1">
      <c r="A27" s="17">
        <v>25</v>
      </c>
      <c r="B27" s="18" t="s">
        <v>404</v>
      </c>
      <c r="C27" s="18" t="s">
        <v>249</v>
      </c>
      <c r="D27" s="223">
        <v>1101</v>
      </c>
    </row>
    <row r="28" spans="1:4" s="40" customFormat="1">
      <c r="A28" s="17">
        <v>26</v>
      </c>
      <c r="B28" s="18" t="s">
        <v>405</v>
      </c>
      <c r="C28" s="18" t="s">
        <v>250</v>
      </c>
      <c r="D28" s="223">
        <v>878</v>
      </c>
    </row>
    <row r="29" spans="1:4" ht="25.5">
      <c r="A29" s="17">
        <v>27</v>
      </c>
      <c r="B29" s="18" t="s">
        <v>365</v>
      </c>
      <c r="C29" s="18" t="s">
        <v>251</v>
      </c>
      <c r="D29" s="223">
        <v>1848</v>
      </c>
    </row>
    <row r="30" spans="1:4">
      <c r="A30" s="17">
        <v>28</v>
      </c>
      <c r="B30" s="18" t="s">
        <v>366</v>
      </c>
      <c r="C30" s="18" t="s">
        <v>252</v>
      </c>
      <c r="D30" s="223">
        <v>5244</v>
      </c>
    </row>
    <row r="31" spans="1:4" ht="25.5">
      <c r="A31" s="17">
        <v>29</v>
      </c>
      <c r="B31" s="18" t="s">
        <v>366</v>
      </c>
      <c r="C31" s="18" t="s">
        <v>130</v>
      </c>
      <c r="D31" s="223">
        <v>4208</v>
      </c>
    </row>
    <row r="32" spans="1:4" ht="25.5">
      <c r="A32" s="17">
        <v>30</v>
      </c>
      <c r="B32" s="18" t="s">
        <v>366</v>
      </c>
      <c r="C32" s="18" t="s">
        <v>131</v>
      </c>
      <c r="D32" s="223">
        <v>2248</v>
      </c>
    </row>
    <row r="33" spans="1:4" ht="25.5">
      <c r="A33" s="17">
        <v>31</v>
      </c>
      <c r="B33" s="18" t="s">
        <v>366</v>
      </c>
      <c r="C33" s="18" t="s">
        <v>132</v>
      </c>
      <c r="D33" s="223">
        <v>4518</v>
      </c>
    </row>
    <row r="34" spans="1:4">
      <c r="A34" s="17">
        <v>32</v>
      </c>
      <c r="B34" s="18" t="s">
        <v>366</v>
      </c>
      <c r="C34" s="18" t="s">
        <v>367</v>
      </c>
      <c r="D34" s="223">
        <v>1027</v>
      </c>
    </row>
    <row r="35" spans="1:4" s="40" customFormat="1">
      <c r="A35" s="17">
        <v>33</v>
      </c>
      <c r="B35" s="18" t="s">
        <v>417</v>
      </c>
      <c r="C35" s="18" t="s">
        <v>14</v>
      </c>
      <c r="D35" s="223">
        <v>685</v>
      </c>
    </row>
    <row r="36" spans="1:4">
      <c r="A36" s="17">
        <v>34</v>
      </c>
      <c r="B36" s="18" t="s">
        <v>366</v>
      </c>
      <c r="C36" s="18" t="s">
        <v>225</v>
      </c>
      <c r="D36" s="223">
        <v>1907</v>
      </c>
    </row>
    <row r="37" spans="1:4">
      <c r="A37" s="17">
        <v>35</v>
      </c>
      <c r="B37" s="18" t="s">
        <v>369</v>
      </c>
      <c r="C37" s="18" t="s">
        <v>255</v>
      </c>
      <c r="D37" s="223">
        <v>5142</v>
      </c>
    </row>
    <row r="38" spans="1:4">
      <c r="A38" s="17">
        <v>36</v>
      </c>
      <c r="B38" s="18" t="s">
        <v>369</v>
      </c>
      <c r="C38" s="18" t="s">
        <v>37</v>
      </c>
      <c r="D38" s="223">
        <v>669</v>
      </c>
    </row>
    <row r="39" spans="1:4" s="40" customFormat="1" ht="25.5">
      <c r="A39" s="17">
        <v>37</v>
      </c>
      <c r="B39" s="18" t="s">
        <v>406</v>
      </c>
      <c r="C39" s="18" t="s">
        <v>186</v>
      </c>
      <c r="D39" s="223">
        <v>912</v>
      </c>
    </row>
    <row r="40" spans="1:4" s="40" customFormat="1" ht="25.5">
      <c r="A40" s="17">
        <v>38</v>
      </c>
      <c r="B40" s="18" t="s">
        <v>407</v>
      </c>
      <c r="C40" s="18" t="s">
        <v>258</v>
      </c>
      <c r="D40" s="223">
        <v>773</v>
      </c>
    </row>
    <row r="41" spans="1:4">
      <c r="A41" s="17">
        <v>39</v>
      </c>
      <c r="B41" s="18" t="s">
        <v>370</v>
      </c>
      <c r="C41" s="18" t="s">
        <v>259</v>
      </c>
      <c r="D41" s="223">
        <v>2631</v>
      </c>
    </row>
    <row r="42" spans="1:4" s="40" customFormat="1">
      <c r="A42" s="17">
        <v>40</v>
      </c>
      <c r="B42" s="18" t="s">
        <v>408</v>
      </c>
      <c r="C42" s="18" t="s">
        <v>260</v>
      </c>
      <c r="D42" s="223">
        <v>962</v>
      </c>
    </row>
    <row r="43" spans="1:4" s="40" customFormat="1">
      <c r="A43" s="17">
        <v>41</v>
      </c>
      <c r="B43" s="18" t="s">
        <v>409</v>
      </c>
      <c r="C43" s="18" t="s">
        <v>261</v>
      </c>
      <c r="D43" s="223">
        <v>1155</v>
      </c>
    </row>
    <row r="44" spans="1:4" s="40" customFormat="1">
      <c r="A44" s="17">
        <v>42</v>
      </c>
      <c r="B44" s="18" t="s">
        <v>371</v>
      </c>
      <c r="C44" s="18" t="s">
        <v>262</v>
      </c>
      <c r="D44" s="223">
        <v>3434</v>
      </c>
    </row>
    <row r="45" spans="1:4">
      <c r="A45" s="17">
        <v>43</v>
      </c>
      <c r="B45" s="18" t="s">
        <v>372</v>
      </c>
      <c r="C45" s="18" t="s">
        <v>263</v>
      </c>
      <c r="D45" s="223">
        <v>2960</v>
      </c>
    </row>
    <row r="46" spans="1:4" s="40" customFormat="1" ht="25.5">
      <c r="A46" s="17">
        <v>44</v>
      </c>
      <c r="B46" s="18" t="s">
        <v>410</v>
      </c>
      <c r="C46" s="18" t="s">
        <v>264</v>
      </c>
      <c r="D46" s="223">
        <v>3726</v>
      </c>
    </row>
    <row r="47" spans="1:4">
      <c r="A47" s="17">
        <v>45</v>
      </c>
      <c r="B47" s="18" t="s">
        <v>373</v>
      </c>
      <c r="C47" s="18" t="s">
        <v>265</v>
      </c>
      <c r="D47" s="223">
        <v>1387</v>
      </c>
    </row>
    <row r="48" spans="1:4">
      <c r="A48" s="17">
        <v>46</v>
      </c>
      <c r="B48" s="18" t="s">
        <v>374</v>
      </c>
      <c r="C48" s="18" t="s">
        <v>266</v>
      </c>
      <c r="D48" s="223">
        <v>3171</v>
      </c>
    </row>
    <row r="49" spans="1:4">
      <c r="A49" s="17">
        <v>47</v>
      </c>
      <c r="B49" s="18" t="s">
        <v>374</v>
      </c>
      <c r="C49" s="18" t="s">
        <v>227</v>
      </c>
      <c r="D49" s="223">
        <v>240</v>
      </c>
    </row>
    <row r="50" spans="1:4" s="40" customFormat="1">
      <c r="A50" s="17">
        <v>48</v>
      </c>
      <c r="B50" s="18" t="s">
        <v>411</v>
      </c>
      <c r="C50" s="18" t="s">
        <v>267</v>
      </c>
      <c r="D50" s="223">
        <v>1392</v>
      </c>
    </row>
    <row r="51" spans="1:4" s="40" customFormat="1">
      <c r="A51" s="17">
        <v>49</v>
      </c>
      <c r="B51" s="18" t="s">
        <v>412</v>
      </c>
      <c r="C51" s="18" t="s">
        <v>185</v>
      </c>
      <c r="D51" s="223">
        <v>954</v>
      </c>
    </row>
    <row r="52" spans="1:4">
      <c r="A52" s="17">
        <v>50</v>
      </c>
      <c r="B52" s="18" t="s">
        <v>413</v>
      </c>
      <c r="C52" s="18" t="s">
        <v>268</v>
      </c>
      <c r="D52" s="223">
        <v>760</v>
      </c>
    </row>
    <row r="53" spans="1:4">
      <c r="A53" s="17">
        <v>51</v>
      </c>
      <c r="B53" s="18" t="s">
        <v>414</v>
      </c>
      <c r="C53" s="18" t="s">
        <v>40</v>
      </c>
      <c r="D53" s="223">
        <v>300</v>
      </c>
    </row>
    <row r="54" spans="1:4" s="40" customFormat="1">
      <c r="A54" s="17">
        <v>52</v>
      </c>
      <c r="B54" s="18" t="s">
        <v>375</v>
      </c>
      <c r="C54" s="18" t="s">
        <v>110</v>
      </c>
      <c r="D54" s="223">
        <v>3692</v>
      </c>
    </row>
    <row r="55" spans="1:4" s="40" customFormat="1">
      <c r="A55" s="17">
        <v>53</v>
      </c>
      <c r="B55" s="18" t="s">
        <v>375</v>
      </c>
      <c r="C55" s="18" t="s">
        <v>199</v>
      </c>
      <c r="D55" s="223">
        <v>7301</v>
      </c>
    </row>
    <row r="56" spans="1:4">
      <c r="A56" s="17">
        <v>54</v>
      </c>
      <c r="B56" s="18" t="s">
        <v>375</v>
      </c>
      <c r="C56" s="18" t="s">
        <v>148</v>
      </c>
      <c r="D56" s="223">
        <v>3370</v>
      </c>
    </row>
    <row r="57" spans="1:4">
      <c r="A57" s="17">
        <v>55</v>
      </c>
      <c r="B57" s="18" t="s">
        <v>375</v>
      </c>
      <c r="C57" s="18" t="s">
        <v>149</v>
      </c>
      <c r="D57" s="223">
        <v>2869</v>
      </c>
    </row>
    <row r="58" spans="1:4">
      <c r="A58" s="17">
        <v>56</v>
      </c>
      <c r="B58" s="18" t="s">
        <v>375</v>
      </c>
      <c r="C58" s="18" t="s">
        <v>150</v>
      </c>
      <c r="D58" s="223">
        <v>5044</v>
      </c>
    </row>
    <row r="59" spans="1:4">
      <c r="A59" s="17">
        <v>57</v>
      </c>
      <c r="B59" s="18" t="s">
        <v>375</v>
      </c>
      <c r="C59" s="18" t="s">
        <v>151</v>
      </c>
      <c r="D59" s="223">
        <v>1882</v>
      </c>
    </row>
    <row r="60" spans="1:4">
      <c r="A60" s="17">
        <v>58</v>
      </c>
      <c r="B60" s="18" t="s">
        <v>375</v>
      </c>
      <c r="C60" s="18" t="s">
        <v>271</v>
      </c>
      <c r="D60" s="223">
        <v>2271</v>
      </c>
    </row>
    <row r="61" spans="1:4">
      <c r="A61" s="17">
        <v>59</v>
      </c>
      <c r="B61" s="18" t="s">
        <v>375</v>
      </c>
      <c r="C61" s="18" t="s">
        <v>53</v>
      </c>
      <c r="D61" s="223">
        <v>2364</v>
      </c>
    </row>
    <row r="62" spans="1:4">
      <c r="A62" s="17">
        <v>60</v>
      </c>
      <c r="B62" s="18" t="s">
        <v>375</v>
      </c>
      <c r="C62" s="18" t="s">
        <v>157</v>
      </c>
      <c r="D62" s="223">
        <v>1467</v>
      </c>
    </row>
    <row r="63" spans="1:4">
      <c r="A63" s="17">
        <v>61</v>
      </c>
      <c r="B63" s="18" t="s">
        <v>375</v>
      </c>
      <c r="C63" s="18" t="s">
        <v>272</v>
      </c>
      <c r="D63" s="223">
        <v>2259</v>
      </c>
    </row>
    <row r="64" spans="1:4">
      <c r="A64" s="17">
        <v>62</v>
      </c>
      <c r="B64" s="18" t="s">
        <v>375</v>
      </c>
      <c r="C64" s="18" t="s">
        <v>49</v>
      </c>
      <c r="D64" s="223">
        <v>4962</v>
      </c>
    </row>
    <row r="65" spans="1:4">
      <c r="A65" s="17">
        <v>63</v>
      </c>
      <c r="B65" s="18" t="s">
        <v>375</v>
      </c>
      <c r="C65" s="18" t="s">
        <v>43</v>
      </c>
      <c r="D65" s="223">
        <v>5427</v>
      </c>
    </row>
    <row r="66" spans="1:4">
      <c r="A66" s="17">
        <v>64</v>
      </c>
      <c r="B66" s="18" t="s">
        <v>375</v>
      </c>
      <c r="C66" s="18" t="s">
        <v>47</v>
      </c>
      <c r="D66" s="223">
        <v>3533</v>
      </c>
    </row>
    <row r="67" spans="1:4">
      <c r="A67" s="17">
        <v>65</v>
      </c>
      <c r="B67" s="18" t="s">
        <v>375</v>
      </c>
      <c r="C67" s="18" t="s">
        <v>51</v>
      </c>
      <c r="D67" s="223">
        <v>4521</v>
      </c>
    </row>
    <row r="68" spans="1:4">
      <c r="A68" s="17">
        <v>66</v>
      </c>
      <c r="B68" s="18" t="s">
        <v>375</v>
      </c>
      <c r="C68" s="18" t="s">
        <v>54</v>
      </c>
      <c r="D68" s="223">
        <v>1162</v>
      </c>
    </row>
    <row r="69" spans="1:4" ht="25.5">
      <c r="A69" s="17">
        <v>67</v>
      </c>
      <c r="B69" s="18" t="s">
        <v>375</v>
      </c>
      <c r="C69" s="18" t="s">
        <v>277</v>
      </c>
      <c r="D69" s="223">
        <v>5939</v>
      </c>
    </row>
    <row r="70" spans="1:4">
      <c r="A70" s="17">
        <v>68</v>
      </c>
      <c r="B70" s="18" t="s">
        <v>375</v>
      </c>
      <c r="C70" s="18" t="s">
        <v>67</v>
      </c>
      <c r="D70" s="223">
        <v>2036</v>
      </c>
    </row>
    <row r="71" spans="1:4">
      <c r="A71" s="17">
        <v>69</v>
      </c>
      <c r="B71" s="18" t="s">
        <v>375</v>
      </c>
      <c r="C71" s="18" t="s">
        <v>62</v>
      </c>
      <c r="D71" s="223">
        <v>2856</v>
      </c>
    </row>
    <row r="72" spans="1:4" s="40" customFormat="1">
      <c r="A72" s="17">
        <v>70</v>
      </c>
      <c r="B72" s="18" t="s">
        <v>417</v>
      </c>
      <c r="C72" s="18" t="s">
        <v>280</v>
      </c>
      <c r="D72" s="223">
        <v>1300</v>
      </c>
    </row>
    <row r="73" spans="1:4" s="40" customFormat="1">
      <c r="A73" s="17">
        <v>71</v>
      </c>
      <c r="B73" s="18" t="s">
        <v>417</v>
      </c>
      <c r="C73" s="18" t="s">
        <v>10</v>
      </c>
      <c r="D73" s="223">
        <v>1565</v>
      </c>
    </row>
    <row r="74" spans="1:4" s="40" customFormat="1">
      <c r="A74" s="17">
        <v>72</v>
      </c>
      <c r="B74" s="18" t="s">
        <v>417</v>
      </c>
      <c r="C74" s="18" t="s">
        <v>203</v>
      </c>
      <c r="D74" s="223">
        <v>8590</v>
      </c>
    </row>
    <row r="75" spans="1:4" s="40" customFormat="1">
      <c r="A75" s="17">
        <v>73</v>
      </c>
      <c r="B75" s="18" t="s">
        <v>417</v>
      </c>
      <c r="C75" s="18" t="s">
        <v>8</v>
      </c>
      <c r="D75" s="223">
        <v>587</v>
      </c>
    </row>
    <row r="76" spans="1:4" s="40" customFormat="1">
      <c r="A76" s="17">
        <v>74</v>
      </c>
      <c r="B76" s="18" t="s">
        <v>417</v>
      </c>
      <c r="C76" s="18" t="s">
        <v>377</v>
      </c>
      <c r="D76" s="223">
        <v>2543</v>
      </c>
    </row>
    <row r="77" spans="1:4" s="40" customFormat="1" ht="25.5">
      <c r="A77" s="17">
        <v>75</v>
      </c>
      <c r="B77" s="18" t="s">
        <v>417</v>
      </c>
      <c r="C77" s="18" t="s">
        <v>378</v>
      </c>
      <c r="D77" s="223">
        <v>1000</v>
      </c>
    </row>
    <row r="78" spans="1:4" s="40" customFormat="1">
      <c r="A78" s="17">
        <v>76</v>
      </c>
      <c r="B78" s="18" t="s">
        <v>415</v>
      </c>
      <c r="C78" s="18" t="s">
        <v>284</v>
      </c>
      <c r="D78" s="223">
        <v>764</v>
      </c>
    </row>
    <row r="79" spans="1:4">
      <c r="A79" s="17">
        <v>77</v>
      </c>
      <c r="B79" s="18" t="s">
        <v>379</v>
      </c>
      <c r="C79" s="18" t="s">
        <v>20</v>
      </c>
      <c r="D79" s="223">
        <v>1782</v>
      </c>
    </row>
    <row r="80" spans="1:4" s="40" customFormat="1">
      <c r="A80" s="17"/>
      <c r="B80" s="18"/>
      <c r="C80" s="150" t="s">
        <v>550</v>
      </c>
      <c r="D80" s="209">
        <v>168405</v>
      </c>
    </row>
    <row r="81" spans="1:4" s="40" customFormat="1" ht="38.25">
      <c r="A81" s="17"/>
      <c r="B81" s="18"/>
      <c r="C81" s="111" t="s">
        <v>551</v>
      </c>
      <c r="D81" s="224">
        <v>3437</v>
      </c>
    </row>
    <row r="82" spans="1:4" s="40" customFormat="1">
      <c r="A82" s="17"/>
      <c r="B82" s="18"/>
      <c r="C82" s="111" t="s">
        <v>552</v>
      </c>
      <c r="D82" s="209">
        <f>D80+D81</f>
        <v>171842</v>
      </c>
    </row>
    <row r="83" spans="1:4">
      <c r="A83" s="216"/>
      <c r="B83" s="221"/>
      <c r="C83" s="192"/>
      <c r="D83" s="222"/>
    </row>
    <row r="84" spans="1:4">
      <c r="D84" s="216"/>
    </row>
  </sheetData>
  <autoFilter ref="A4:D82"/>
  <mergeCells count="5">
    <mergeCell ref="A1:D1"/>
    <mergeCell ref="D2:D3"/>
    <mergeCell ref="A2:A3"/>
    <mergeCell ref="B2:B3"/>
    <mergeCell ref="C2:C3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25"/>
  <sheetViews>
    <sheetView workbookViewId="0"/>
  </sheetViews>
  <sheetFormatPr defaultRowHeight="12.75"/>
  <cols>
    <col min="1" max="1" width="7.7109375" style="22" customWidth="1"/>
    <col min="2" max="2" width="16.85546875" style="22" customWidth="1"/>
    <col min="3" max="3" width="38.28515625" style="22" customWidth="1"/>
    <col min="4" max="4" width="14.140625" style="22" customWidth="1"/>
    <col min="5" max="16384" width="9.140625" style="22"/>
  </cols>
  <sheetData>
    <row r="1" spans="1:8">
      <c r="A1" s="225" t="s">
        <v>590</v>
      </c>
      <c r="B1" s="226"/>
      <c r="C1" s="226"/>
      <c r="D1" s="226"/>
      <c r="E1" s="225"/>
      <c r="F1" s="225"/>
      <c r="G1" s="225"/>
      <c r="H1" s="225"/>
    </row>
    <row r="2" spans="1:8" ht="15" customHeight="1">
      <c r="A2" s="332" t="s">
        <v>356</v>
      </c>
      <c r="B2" s="332" t="s">
        <v>357</v>
      </c>
      <c r="C2" s="328" t="s">
        <v>285</v>
      </c>
      <c r="D2" s="324" t="s">
        <v>579</v>
      </c>
      <c r="E2" s="225"/>
      <c r="F2" s="225"/>
      <c r="G2" s="225"/>
      <c r="H2" s="225"/>
    </row>
    <row r="3" spans="1:8">
      <c r="A3" s="332"/>
      <c r="B3" s="332"/>
      <c r="C3" s="328"/>
      <c r="D3" s="324"/>
      <c r="E3" s="225"/>
      <c r="F3" s="225"/>
      <c r="G3" s="225"/>
      <c r="H3" s="225"/>
    </row>
    <row r="4" spans="1:8">
      <c r="A4" s="227">
        <v>1</v>
      </c>
      <c r="B4" s="211" t="s">
        <v>362</v>
      </c>
      <c r="C4" s="72" t="s">
        <v>241</v>
      </c>
      <c r="D4" s="212">
        <v>18</v>
      </c>
      <c r="E4" s="225"/>
      <c r="F4" s="225"/>
      <c r="G4" s="225"/>
      <c r="H4" s="225"/>
    </row>
    <row r="5" spans="1:8">
      <c r="A5" s="227">
        <v>2</v>
      </c>
      <c r="B5" s="211" t="s">
        <v>363</v>
      </c>
      <c r="C5" s="72" t="s">
        <v>400</v>
      </c>
      <c r="D5" s="212">
        <v>2160</v>
      </c>
      <c r="E5" s="225"/>
      <c r="F5" s="225"/>
      <c r="G5" s="225"/>
      <c r="H5" s="225"/>
    </row>
    <row r="6" spans="1:8">
      <c r="A6" s="227">
        <v>3</v>
      </c>
      <c r="B6" s="211" t="s">
        <v>401</v>
      </c>
      <c r="C6" s="72" t="s">
        <v>245</v>
      </c>
      <c r="D6" s="212">
        <v>1188</v>
      </c>
      <c r="E6" s="225"/>
      <c r="F6" s="225"/>
      <c r="G6" s="225"/>
      <c r="H6" s="225"/>
    </row>
    <row r="7" spans="1:8">
      <c r="A7" s="227">
        <v>4</v>
      </c>
      <c r="B7" s="211" t="s">
        <v>366</v>
      </c>
      <c r="C7" s="228" t="s">
        <v>252</v>
      </c>
      <c r="D7" s="212">
        <v>8711</v>
      </c>
      <c r="E7" s="225"/>
      <c r="F7" s="225"/>
      <c r="G7" s="225"/>
      <c r="H7" s="225"/>
    </row>
    <row r="8" spans="1:8" ht="25.5">
      <c r="A8" s="227">
        <v>5</v>
      </c>
      <c r="B8" s="211" t="s">
        <v>366</v>
      </c>
      <c r="C8" s="72" t="s">
        <v>130</v>
      </c>
      <c r="D8" s="212">
        <v>832</v>
      </c>
      <c r="E8" s="225"/>
      <c r="F8" s="225"/>
      <c r="G8" s="225"/>
      <c r="H8" s="225"/>
    </row>
    <row r="9" spans="1:8" ht="25.5">
      <c r="A9" s="227">
        <v>6</v>
      </c>
      <c r="B9" s="211" t="s">
        <v>366</v>
      </c>
      <c r="C9" s="72" t="s">
        <v>132</v>
      </c>
      <c r="D9" s="212">
        <v>871</v>
      </c>
      <c r="E9" s="229"/>
      <c r="F9" s="229"/>
      <c r="G9" s="229"/>
      <c r="H9" s="229"/>
    </row>
    <row r="10" spans="1:8">
      <c r="A10" s="227">
        <v>7</v>
      </c>
      <c r="B10" s="211" t="s">
        <v>366</v>
      </c>
      <c r="C10" s="72" t="s">
        <v>367</v>
      </c>
      <c r="D10" s="212">
        <v>171</v>
      </c>
      <c r="E10" s="14"/>
      <c r="F10" s="15"/>
      <c r="G10" s="229"/>
      <c r="H10" s="229"/>
    </row>
    <row r="11" spans="1:8">
      <c r="A11" s="227">
        <v>8</v>
      </c>
      <c r="B11" s="211" t="s">
        <v>370</v>
      </c>
      <c r="C11" s="72" t="s">
        <v>259</v>
      </c>
      <c r="D11" s="212">
        <v>1177</v>
      </c>
      <c r="E11" s="14"/>
      <c r="F11" s="15"/>
      <c r="G11" s="229"/>
      <c r="H11" s="229"/>
    </row>
    <row r="12" spans="1:8">
      <c r="A12" s="227">
        <v>9</v>
      </c>
      <c r="B12" s="211" t="s">
        <v>372</v>
      </c>
      <c r="C12" s="72" t="s">
        <v>263</v>
      </c>
      <c r="D12" s="212">
        <v>680</v>
      </c>
      <c r="E12" s="14"/>
      <c r="F12" s="15"/>
      <c r="G12" s="229"/>
      <c r="H12" s="229"/>
    </row>
    <row r="13" spans="1:8">
      <c r="A13" s="227">
        <v>10</v>
      </c>
      <c r="B13" s="211" t="s">
        <v>373</v>
      </c>
      <c r="C13" s="72" t="s">
        <v>265</v>
      </c>
      <c r="D13" s="212">
        <v>419</v>
      </c>
      <c r="E13" s="14"/>
      <c r="F13" s="15"/>
      <c r="G13" s="229"/>
      <c r="H13" s="229"/>
    </row>
    <row r="14" spans="1:8">
      <c r="A14" s="227">
        <v>11</v>
      </c>
      <c r="B14" s="211" t="s">
        <v>413</v>
      </c>
      <c r="C14" s="72" t="s">
        <v>268</v>
      </c>
      <c r="D14" s="212">
        <v>360</v>
      </c>
      <c r="E14" s="14"/>
      <c r="F14" s="15"/>
      <c r="G14" s="229"/>
      <c r="H14" s="229"/>
    </row>
    <row r="15" spans="1:8">
      <c r="A15" s="227">
        <v>12</v>
      </c>
      <c r="B15" s="211" t="s">
        <v>375</v>
      </c>
      <c r="C15" s="72" t="s">
        <v>150</v>
      </c>
      <c r="D15" s="212">
        <v>3187</v>
      </c>
      <c r="E15" s="225"/>
      <c r="F15" s="225"/>
      <c r="G15" s="225"/>
      <c r="H15" s="225"/>
    </row>
    <row r="16" spans="1:8">
      <c r="A16" s="227">
        <v>13</v>
      </c>
      <c r="B16" s="211" t="s">
        <v>375</v>
      </c>
      <c r="C16" s="72" t="s">
        <v>49</v>
      </c>
      <c r="D16" s="212">
        <v>2705</v>
      </c>
    </row>
    <row r="17" spans="1:4">
      <c r="A17" s="227">
        <v>14</v>
      </c>
      <c r="B17" s="211" t="s">
        <v>375</v>
      </c>
      <c r="C17" s="72" t="s">
        <v>43</v>
      </c>
      <c r="D17" s="212">
        <v>7884</v>
      </c>
    </row>
    <row r="18" spans="1:4" ht="25.5">
      <c r="A18" s="227">
        <v>15</v>
      </c>
      <c r="B18" s="211" t="s">
        <v>375</v>
      </c>
      <c r="C18" s="72" t="s">
        <v>277</v>
      </c>
      <c r="D18" s="212">
        <v>2715</v>
      </c>
    </row>
    <row r="19" spans="1:4">
      <c r="A19" s="227">
        <v>16</v>
      </c>
      <c r="B19" s="211" t="s">
        <v>375</v>
      </c>
      <c r="C19" s="72" t="s">
        <v>67</v>
      </c>
      <c r="D19" s="212">
        <v>164</v>
      </c>
    </row>
    <row r="20" spans="1:4">
      <c r="A20" s="227">
        <v>17</v>
      </c>
      <c r="B20" s="211" t="s">
        <v>376</v>
      </c>
      <c r="C20" s="72" t="s">
        <v>203</v>
      </c>
      <c r="D20" s="212">
        <v>3308</v>
      </c>
    </row>
    <row r="21" spans="1:4">
      <c r="A21" s="227">
        <v>18</v>
      </c>
      <c r="B21" s="211" t="s">
        <v>376</v>
      </c>
      <c r="C21" s="72" t="s">
        <v>377</v>
      </c>
      <c r="D21" s="212">
        <v>4921</v>
      </c>
    </row>
    <row r="22" spans="1:4">
      <c r="A22" s="227">
        <v>19</v>
      </c>
      <c r="B22" s="211" t="s">
        <v>376</v>
      </c>
      <c r="C22" s="72" t="s">
        <v>418</v>
      </c>
      <c r="D22" s="212">
        <v>7580</v>
      </c>
    </row>
    <row r="23" spans="1:4">
      <c r="A23" s="227"/>
      <c r="B23" s="230"/>
      <c r="C23" s="150" t="s">
        <v>550</v>
      </c>
      <c r="D23" s="209">
        <v>49051</v>
      </c>
    </row>
    <row r="24" spans="1:4" ht="38.25">
      <c r="A24" s="231"/>
      <c r="B24" s="231"/>
      <c r="C24" s="111" t="s">
        <v>551</v>
      </c>
      <c r="D24" s="232">
        <v>1001</v>
      </c>
    </row>
    <row r="25" spans="1:4">
      <c r="A25" s="213"/>
      <c r="B25" s="213"/>
      <c r="C25" s="111" t="s">
        <v>552</v>
      </c>
      <c r="D25" s="205">
        <f>D23+D24</f>
        <v>50052</v>
      </c>
    </row>
  </sheetData>
  <mergeCells count="4"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C2" sqref="C2:D3"/>
    </sheetView>
  </sheetViews>
  <sheetFormatPr defaultRowHeight="12.75"/>
  <cols>
    <col min="1" max="1" width="7.28515625" style="91" customWidth="1"/>
    <col min="2" max="2" width="17.7109375" style="91" customWidth="1"/>
    <col min="3" max="3" width="44.85546875" style="91" customWidth="1"/>
    <col min="4" max="4" width="14.28515625" style="91" customWidth="1"/>
    <col min="5" max="16384" width="9.140625" style="91"/>
  </cols>
  <sheetData>
    <row r="1" spans="1:5" ht="17.25" customHeight="1">
      <c r="A1" s="333" t="s">
        <v>591</v>
      </c>
      <c r="B1" s="333"/>
      <c r="C1" s="333"/>
      <c r="D1" s="333"/>
      <c r="E1" s="14"/>
    </row>
    <row r="2" spans="1:5" ht="15" customHeight="1">
      <c r="A2" s="332" t="s">
        <v>356</v>
      </c>
      <c r="B2" s="332" t="s">
        <v>357</v>
      </c>
      <c r="C2" s="328" t="s">
        <v>285</v>
      </c>
      <c r="D2" s="324" t="s">
        <v>579</v>
      </c>
      <c r="E2" s="214"/>
    </row>
    <row r="3" spans="1:5">
      <c r="A3" s="332"/>
      <c r="B3" s="332"/>
      <c r="C3" s="328"/>
      <c r="D3" s="324"/>
      <c r="E3" s="214"/>
    </row>
    <row r="4" spans="1:5">
      <c r="A4" s="16">
        <v>1</v>
      </c>
      <c r="B4" s="233" t="s">
        <v>376</v>
      </c>
      <c r="C4" s="233" t="s">
        <v>203</v>
      </c>
      <c r="D4" s="198">
        <v>709</v>
      </c>
      <c r="E4" s="214"/>
    </row>
    <row r="5" spans="1:5">
      <c r="A5" s="16">
        <v>2</v>
      </c>
      <c r="B5" s="233" t="s">
        <v>376</v>
      </c>
      <c r="C5" s="233" t="s">
        <v>377</v>
      </c>
      <c r="D5" s="198">
        <v>3279</v>
      </c>
      <c r="E5" s="214"/>
    </row>
    <row r="6" spans="1:5" ht="15.75" customHeight="1">
      <c r="A6" s="16">
        <v>3</v>
      </c>
      <c r="B6" s="233" t="s">
        <v>376</v>
      </c>
      <c r="C6" s="234" t="s">
        <v>280</v>
      </c>
      <c r="D6" s="198">
        <v>70</v>
      </c>
      <c r="E6" s="214"/>
    </row>
    <row r="7" spans="1:5">
      <c r="A7" s="235"/>
      <c r="B7" s="236" t="s">
        <v>380</v>
      </c>
      <c r="C7" s="150" t="s">
        <v>550</v>
      </c>
      <c r="D7" s="198">
        <v>4058</v>
      </c>
      <c r="E7" s="217"/>
    </row>
    <row r="8" spans="1:5" ht="24.75" customHeight="1">
      <c r="A8" s="92"/>
      <c r="B8" s="92"/>
      <c r="C8" s="111" t="s">
        <v>551</v>
      </c>
      <c r="D8" s="212">
        <v>83</v>
      </c>
    </row>
    <row r="9" spans="1:5" ht="17.25" customHeight="1">
      <c r="A9" s="92"/>
      <c r="B9" s="92"/>
      <c r="C9" s="111" t="s">
        <v>552</v>
      </c>
      <c r="D9" s="196">
        <f>D7+D8</f>
        <v>4141</v>
      </c>
    </row>
  </sheetData>
  <mergeCells count="5">
    <mergeCell ref="D2:D3"/>
    <mergeCell ref="A2:A3"/>
    <mergeCell ref="B2:B3"/>
    <mergeCell ref="C2:C3"/>
    <mergeCell ref="A1:D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22"/>
  <sheetViews>
    <sheetView workbookViewId="0">
      <selection activeCell="D3" sqref="D3"/>
    </sheetView>
  </sheetViews>
  <sheetFormatPr defaultRowHeight="12.75"/>
  <cols>
    <col min="1" max="1" width="6" style="49" customWidth="1"/>
    <col min="2" max="2" width="21.42578125" style="49" customWidth="1"/>
    <col min="3" max="3" width="56.5703125" style="49" customWidth="1"/>
    <col min="4" max="16384" width="9.140625" style="49"/>
  </cols>
  <sheetData>
    <row r="1" spans="1:4">
      <c r="A1" s="334" t="s">
        <v>419</v>
      </c>
      <c r="B1" s="334"/>
      <c r="C1" s="334"/>
      <c r="D1" s="334"/>
    </row>
    <row r="2" spans="1:4">
      <c r="A2" s="237"/>
      <c r="B2" s="238"/>
      <c r="C2" s="238"/>
      <c r="D2" s="237"/>
    </row>
    <row r="3" spans="1:4" ht="38.25">
      <c r="A3" s="204" t="s">
        <v>0</v>
      </c>
      <c r="B3" s="19" t="s">
        <v>357</v>
      </c>
      <c r="C3" s="204" t="s">
        <v>285</v>
      </c>
      <c r="D3" s="204" t="s">
        <v>579</v>
      </c>
    </row>
    <row r="4" spans="1:4" ht="18.75" customHeight="1">
      <c r="A4" s="17">
        <v>1</v>
      </c>
      <c r="B4" s="20" t="s">
        <v>366</v>
      </c>
      <c r="C4" s="18" t="s">
        <v>252</v>
      </c>
      <c r="D4" s="198">
        <v>12664</v>
      </c>
    </row>
    <row r="5" spans="1:4" ht="27" customHeight="1">
      <c r="A5" s="17">
        <v>2</v>
      </c>
      <c r="B5" s="20" t="s">
        <v>366</v>
      </c>
      <c r="C5" s="18" t="s">
        <v>130</v>
      </c>
      <c r="D5" s="198">
        <v>12430</v>
      </c>
    </row>
    <row r="6" spans="1:4" ht="18.75" customHeight="1">
      <c r="A6" s="17">
        <v>3</v>
      </c>
      <c r="B6" s="20" t="s">
        <v>366</v>
      </c>
      <c r="C6" s="18" t="s">
        <v>131</v>
      </c>
      <c r="D6" s="198">
        <v>21627</v>
      </c>
    </row>
    <row r="7" spans="1:4" ht="18.75" customHeight="1">
      <c r="A7" s="17">
        <v>4</v>
      </c>
      <c r="B7" s="20" t="s">
        <v>366</v>
      </c>
      <c r="C7" s="18" t="s">
        <v>29</v>
      </c>
      <c r="D7" s="198">
        <v>5261</v>
      </c>
    </row>
    <row r="8" spans="1:4" ht="18.75" customHeight="1">
      <c r="A8" s="17">
        <v>5</v>
      </c>
      <c r="B8" s="20" t="s">
        <v>366</v>
      </c>
      <c r="C8" s="18" t="s">
        <v>367</v>
      </c>
      <c r="D8" s="198">
        <v>14013</v>
      </c>
    </row>
    <row r="9" spans="1:4" ht="18.75" customHeight="1">
      <c r="A9" s="17">
        <v>6</v>
      </c>
      <c r="B9" s="20" t="s">
        <v>369</v>
      </c>
      <c r="C9" s="18" t="s">
        <v>255</v>
      </c>
      <c r="D9" s="198">
        <v>51529</v>
      </c>
    </row>
    <row r="10" spans="1:4" ht="18.75" customHeight="1">
      <c r="A10" s="17">
        <v>7</v>
      </c>
      <c r="B10" s="20" t="s">
        <v>371</v>
      </c>
      <c r="C10" s="18" t="s">
        <v>262</v>
      </c>
      <c r="D10" s="198">
        <v>10014</v>
      </c>
    </row>
    <row r="11" spans="1:4" ht="18.75" customHeight="1">
      <c r="A11" s="17">
        <v>8</v>
      </c>
      <c r="B11" s="20" t="s">
        <v>375</v>
      </c>
      <c r="C11" s="18" t="s">
        <v>110</v>
      </c>
      <c r="D11" s="198">
        <v>38342</v>
      </c>
    </row>
    <row r="12" spans="1:4" ht="18.75" customHeight="1">
      <c r="A12" s="17">
        <v>9</v>
      </c>
      <c r="B12" s="20" t="s">
        <v>375</v>
      </c>
      <c r="C12" s="18" t="s">
        <v>150</v>
      </c>
      <c r="D12" s="198">
        <v>24533</v>
      </c>
    </row>
    <row r="13" spans="1:4" ht="18.75" customHeight="1">
      <c r="A13" s="17">
        <v>10</v>
      </c>
      <c r="B13" s="20" t="s">
        <v>375</v>
      </c>
      <c r="C13" s="18" t="s">
        <v>420</v>
      </c>
      <c r="D13" s="198">
        <v>63206</v>
      </c>
    </row>
    <row r="14" spans="1:4" ht="26.25" customHeight="1">
      <c r="A14" s="17">
        <v>11</v>
      </c>
      <c r="B14" s="20" t="s">
        <v>376</v>
      </c>
      <c r="C14" s="18" t="s">
        <v>202</v>
      </c>
      <c r="D14" s="198">
        <v>55155</v>
      </c>
    </row>
    <row r="15" spans="1:4" ht="18.75" customHeight="1">
      <c r="A15" s="17">
        <v>12</v>
      </c>
      <c r="B15" s="20" t="s">
        <v>376</v>
      </c>
      <c r="C15" s="18" t="s">
        <v>10</v>
      </c>
      <c r="D15" s="198">
        <v>13745</v>
      </c>
    </row>
    <row r="16" spans="1:4" ht="18.75" customHeight="1">
      <c r="A16" s="17">
        <v>13</v>
      </c>
      <c r="B16" s="20" t="s">
        <v>376</v>
      </c>
      <c r="C16" s="18" t="s">
        <v>203</v>
      </c>
      <c r="D16" s="198">
        <v>23188</v>
      </c>
    </row>
    <row r="17" spans="1:4" ht="18.75" customHeight="1">
      <c r="A17" s="17">
        <v>14</v>
      </c>
      <c r="B17" s="20" t="s">
        <v>376</v>
      </c>
      <c r="C17" s="18" t="s">
        <v>13</v>
      </c>
      <c r="D17" s="198">
        <v>52139</v>
      </c>
    </row>
    <row r="18" spans="1:4" ht="18.75" customHeight="1">
      <c r="A18" s="17">
        <v>15</v>
      </c>
      <c r="B18" s="20" t="s">
        <v>376</v>
      </c>
      <c r="C18" s="18" t="s">
        <v>421</v>
      </c>
      <c r="D18" s="198">
        <v>17600</v>
      </c>
    </row>
    <row r="19" spans="1:4" ht="18.75" customHeight="1">
      <c r="A19" s="17">
        <v>16</v>
      </c>
      <c r="B19" s="20" t="s">
        <v>376</v>
      </c>
      <c r="C19" s="18" t="s">
        <v>280</v>
      </c>
      <c r="D19" s="198">
        <v>11000</v>
      </c>
    </row>
    <row r="20" spans="1:4">
      <c r="A20" s="239"/>
      <c r="B20" s="20" t="s">
        <v>380</v>
      </c>
      <c r="C20" s="150" t="s">
        <v>550</v>
      </c>
      <c r="D20" s="197">
        <v>426446</v>
      </c>
    </row>
    <row r="21" spans="1:4" ht="25.5">
      <c r="A21" s="92"/>
      <c r="B21" s="92"/>
      <c r="C21" s="111" t="s">
        <v>551</v>
      </c>
      <c r="D21" s="93">
        <v>8703</v>
      </c>
    </row>
    <row r="22" spans="1:4">
      <c r="A22" s="92"/>
      <c r="B22" s="92"/>
      <c r="C22" s="111" t="s">
        <v>552</v>
      </c>
      <c r="D22" s="94">
        <f>D20+D21</f>
        <v>435149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A1:E27"/>
  <sheetViews>
    <sheetView workbookViewId="0">
      <selection activeCell="J19" sqref="J18:J19"/>
    </sheetView>
  </sheetViews>
  <sheetFormatPr defaultRowHeight="15"/>
  <cols>
    <col min="1" max="1" width="6.28515625" style="33" customWidth="1"/>
    <col min="2" max="2" width="32.7109375" style="36" customWidth="1"/>
    <col min="3" max="3" width="11.42578125" style="33" hidden="1" customWidth="1"/>
    <col min="4" max="4" width="16" style="33" hidden="1" customWidth="1"/>
    <col min="5" max="5" width="18.140625" style="24" customWidth="1"/>
    <col min="6" max="16384" width="9.140625" style="24"/>
  </cols>
  <sheetData>
    <row r="1" spans="1:5">
      <c r="A1" s="35" t="s">
        <v>506</v>
      </c>
    </row>
    <row r="3" spans="1:5" s="36" customFormat="1" ht="30">
      <c r="A3" s="37" t="s">
        <v>474</v>
      </c>
      <c r="B3" s="37" t="s">
        <v>422</v>
      </c>
      <c r="C3" s="37" t="s">
        <v>507</v>
      </c>
      <c r="D3" s="37" t="s">
        <v>510</v>
      </c>
      <c r="E3" s="37" t="s">
        <v>511</v>
      </c>
    </row>
    <row r="4" spans="1:5" ht="45">
      <c r="A4" s="34">
        <v>1</v>
      </c>
      <c r="B4" s="37" t="s">
        <v>130</v>
      </c>
      <c r="C4" s="34">
        <f>8</f>
        <v>8</v>
      </c>
      <c r="D4" s="34">
        <f>ROUND(C4/11*12,0)</f>
        <v>9</v>
      </c>
      <c r="E4" s="34">
        <f>ROUND((D4*2.5),0)</f>
        <v>23</v>
      </c>
    </row>
    <row r="5" spans="1:5" s="40" customFormat="1" ht="15.75" thickBot="1">
      <c r="A5" s="38">
        <f>A4+1</f>
        <v>2</v>
      </c>
      <c r="B5" s="39" t="s">
        <v>199</v>
      </c>
      <c r="C5" s="38">
        <f>9+2</f>
        <v>11</v>
      </c>
      <c r="D5" s="34">
        <f t="shared" ref="D5:D8" si="0">ROUND(C5/11*12,0)</f>
        <v>12</v>
      </c>
      <c r="E5" s="34">
        <f t="shared" ref="E5:E8" si="1">ROUND((D5*2.5),0)</f>
        <v>30</v>
      </c>
    </row>
    <row r="6" spans="1:5" s="40" customFormat="1">
      <c r="A6" s="38">
        <f t="shared" ref="A6:A8" si="2">A5+1</f>
        <v>3</v>
      </c>
      <c r="B6" s="41" t="s">
        <v>149</v>
      </c>
      <c r="C6" s="38">
        <v>188</v>
      </c>
      <c r="D6" s="34">
        <f t="shared" si="0"/>
        <v>205</v>
      </c>
      <c r="E6" s="34">
        <f t="shared" si="1"/>
        <v>513</v>
      </c>
    </row>
    <row r="7" spans="1:5">
      <c r="A7" s="38">
        <f t="shared" si="2"/>
        <v>4</v>
      </c>
      <c r="B7" s="42" t="s">
        <v>203</v>
      </c>
      <c r="C7" s="34">
        <f>152</f>
        <v>152</v>
      </c>
      <c r="D7" s="34">
        <f t="shared" si="0"/>
        <v>166</v>
      </c>
      <c r="E7" s="34">
        <f t="shared" si="1"/>
        <v>415</v>
      </c>
    </row>
    <row r="8" spans="1:5">
      <c r="A8" s="38">
        <f t="shared" si="2"/>
        <v>5</v>
      </c>
      <c r="B8" s="42" t="s">
        <v>10</v>
      </c>
      <c r="C8" s="34">
        <f>1</f>
        <v>1</v>
      </c>
      <c r="D8" s="34">
        <f t="shared" si="0"/>
        <v>1</v>
      </c>
      <c r="E8" s="34">
        <f t="shared" si="1"/>
        <v>3</v>
      </c>
    </row>
    <row r="9" spans="1:5">
      <c r="A9" s="34"/>
      <c r="B9" s="43" t="s">
        <v>508</v>
      </c>
      <c r="C9" s="34">
        <f>C4+C5+C6+C7+C8</f>
        <v>360</v>
      </c>
      <c r="D9" s="34">
        <f>D4+D5+D6+D7+D8</f>
        <v>393</v>
      </c>
      <c r="E9" s="34">
        <f>E4+E5+E6+E7+E8</f>
        <v>984</v>
      </c>
    </row>
    <row r="14" spans="1:5">
      <c r="A14" s="35" t="s">
        <v>509</v>
      </c>
    </row>
    <row r="16" spans="1:5" ht="30">
      <c r="A16" s="37" t="s">
        <v>474</v>
      </c>
      <c r="B16" s="37" t="s">
        <v>422</v>
      </c>
      <c r="C16" s="37" t="s">
        <v>507</v>
      </c>
      <c r="D16" s="37" t="s">
        <v>510</v>
      </c>
      <c r="E16" s="37" t="s">
        <v>511</v>
      </c>
    </row>
    <row r="17" spans="1:5">
      <c r="A17" s="34">
        <v>1</v>
      </c>
      <c r="B17" s="42" t="s">
        <v>199</v>
      </c>
      <c r="C17" s="34">
        <f>52+44</f>
        <v>96</v>
      </c>
      <c r="D17" s="34">
        <f>ROUND(C17/11*12,0)</f>
        <v>105</v>
      </c>
      <c r="E17" s="34">
        <f>D17</f>
        <v>105</v>
      </c>
    </row>
    <row r="18" spans="1:5" s="40" customFormat="1">
      <c r="A18" s="38">
        <f>A17+1</f>
        <v>2</v>
      </c>
      <c r="B18" s="44" t="s">
        <v>49</v>
      </c>
      <c r="C18" s="38">
        <f>1</f>
        <v>1</v>
      </c>
      <c r="D18" s="34">
        <f t="shared" ref="D18:D26" si="3">ROUND(C18/11*12,0)</f>
        <v>1</v>
      </c>
      <c r="E18" s="34">
        <f t="shared" ref="E18:E26" si="4">D18</f>
        <v>1</v>
      </c>
    </row>
    <row r="19" spans="1:5" s="40" customFormat="1" ht="45">
      <c r="A19" s="38">
        <f t="shared" ref="A19:A26" si="5">A18+1</f>
        <v>3</v>
      </c>
      <c r="B19" s="41" t="s">
        <v>277</v>
      </c>
      <c r="C19" s="38">
        <f>14</f>
        <v>14</v>
      </c>
      <c r="D19" s="34">
        <f t="shared" si="3"/>
        <v>15</v>
      </c>
      <c r="E19" s="34">
        <f t="shared" si="4"/>
        <v>15</v>
      </c>
    </row>
    <row r="20" spans="1:5" s="40" customFormat="1">
      <c r="A20" s="38">
        <f t="shared" si="5"/>
        <v>4</v>
      </c>
      <c r="B20" s="41" t="s">
        <v>210</v>
      </c>
      <c r="C20" s="38">
        <f>8</f>
        <v>8</v>
      </c>
      <c r="D20" s="34">
        <f t="shared" si="3"/>
        <v>9</v>
      </c>
      <c r="E20" s="34">
        <f t="shared" si="4"/>
        <v>9</v>
      </c>
    </row>
    <row r="21" spans="1:5" s="40" customFormat="1">
      <c r="A21" s="38">
        <f t="shared" si="5"/>
        <v>5</v>
      </c>
      <c r="B21" s="42" t="s">
        <v>203</v>
      </c>
      <c r="C21" s="38">
        <f>150</f>
        <v>150</v>
      </c>
      <c r="D21" s="34">
        <f t="shared" si="3"/>
        <v>164</v>
      </c>
      <c r="E21" s="34">
        <f t="shared" si="4"/>
        <v>164</v>
      </c>
    </row>
    <row r="22" spans="1:5">
      <c r="A22" s="38">
        <f t="shared" si="5"/>
        <v>6</v>
      </c>
      <c r="B22" s="42" t="s">
        <v>10</v>
      </c>
      <c r="C22" s="34">
        <f>95</f>
        <v>95</v>
      </c>
      <c r="D22" s="34">
        <f t="shared" si="3"/>
        <v>104</v>
      </c>
      <c r="E22" s="34">
        <f t="shared" si="4"/>
        <v>104</v>
      </c>
    </row>
    <row r="23" spans="1:5">
      <c r="A23" s="38">
        <f t="shared" si="5"/>
        <v>7</v>
      </c>
      <c r="B23" s="43" t="s">
        <v>148</v>
      </c>
      <c r="C23" s="34">
        <f>2</f>
        <v>2</v>
      </c>
      <c r="D23" s="34">
        <f t="shared" si="3"/>
        <v>2</v>
      </c>
      <c r="E23" s="34">
        <f t="shared" si="4"/>
        <v>2</v>
      </c>
    </row>
    <row r="24" spans="1:5">
      <c r="A24" s="38">
        <f t="shared" si="5"/>
        <v>8</v>
      </c>
      <c r="B24" s="43" t="s">
        <v>53</v>
      </c>
      <c r="C24" s="34">
        <f>109</f>
        <v>109</v>
      </c>
      <c r="D24" s="34">
        <f t="shared" si="3"/>
        <v>119</v>
      </c>
      <c r="E24" s="34">
        <f t="shared" si="4"/>
        <v>119</v>
      </c>
    </row>
    <row r="25" spans="1:5">
      <c r="A25" s="38">
        <f t="shared" si="5"/>
        <v>9</v>
      </c>
      <c r="B25" s="43" t="s">
        <v>49</v>
      </c>
      <c r="C25" s="34">
        <f>3</f>
        <v>3</v>
      </c>
      <c r="D25" s="34">
        <f t="shared" si="3"/>
        <v>3</v>
      </c>
      <c r="E25" s="34">
        <f t="shared" si="4"/>
        <v>3</v>
      </c>
    </row>
    <row r="26" spans="1:5" ht="45">
      <c r="A26" s="38">
        <f t="shared" si="5"/>
        <v>10</v>
      </c>
      <c r="B26" s="43" t="s">
        <v>277</v>
      </c>
      <c r="C26" s="34">
        <v>17</v>
      </c>
      <c r="D26" s="34">
        <f t="shared" si="3"/>
        <v>19</v>
      </c>
      <c r="E26" s="34">
        <f t="shared" si="4"/>
        <v>19</v>
      </c>
    </row>
    <row r="27" spans="1:5">
      <c r="A27" s="34"/>
      <c r="B27" s="43" t="s">
        <v>508</v>
      </c>
      <c r="C27" s="34">
        <f>SUM(C17:C26)</f>
        <v>495</v>
      </c>
      <c r="D27" s="34">
        <f>SUM(D17:D26)</f>
        <v>541</v>
      </c>
      <c r="E27" s="34">
        <f>SUM(E17:E26)</f>
        <v>541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F40"/>
  <sheetViews>
    <sheetView workbookViewId="0">
      <selection activeCell="A2" sqref="A2:F2"/>
    </sheetView>
  </sheetViews>
  <sheetFormatPr defaultRowHeight="12.75"/>
  <cols>
    <col min="1" max="1" width="4.5703125" style="31" customWidth="1"/>
    <col min="2" max="2" width="15.42578125" style="1" customWidth="1"/>
    <col min="3" max="3" width="37.5703125" style="7" customWidth="1"/>
    <col min="4" max="4" width="11.5703125" style="8" customWidth="1"/>
    <col min="5" max="5" width="11.28515625" style="8" customWidth="1"/>
    <col min="6" max="6" width="11" style="8" customWidth="1"/>
    <col min="7" max="7" width="9.140625" style="1" customWidth="1"/>
    <col min="8" max="16384" width="9.140625" style="1"/>
  </cols>
  <sheetData>
    <row r="1" spans="1:6">
      <c r="A1" s="25"/>
      <c r="B1" s="25"/>
      <c r="C1" s="25"/>
      <c r="D1" s="21"/>
      <c r="E1" s="21"/>
      <c r="F1" s="21"/>
    </row>
    <row r="2" spans="1:6">
      <c r="A2" s="322" t="s">
        <v>594</v>
      </c>
      <c r="B2" s="335"/>
      <c r="C2" s="335"/>
      <c r="D2" s="335"/>
      <c r="E2" s="335"/>
      <c r="F2" s="335"/>
    </row>
    <row r="3" spans="1:6" ht="15" customHeight="1">
      <c r="A3" s="336" t="s">
        <v>474</v>
      </c>
      <c r="B3" s="336" t="s">
        <v>357</v>
      </c>
      <c r="C3" s="328" t="s">
        <v>285</v>
      </c>
      <c r="D3" s="324" t="s">
        <v>579</v>
      </c>
      <c r="E3" s="301" t="s">
        <v>475</v>
      </c>
      <c r="F3" s="301"/>
    </row>
    <row r="4" spans="1:6" ht="37.5" customHeight="1">
      <c r="A4" s="336"/>
      <c r="B4" s="336"/>
      <c r="C4" s="328"/>
      <c r="D4" s="324"/>
      <c r="E4" s="75" t="s">
        <v>592</v>
      </c>
      <c r="F4" s="75" t="s">
        <v>593</v>
      </c>
    </row>
    <row r="5" spans="1:6">
      <c r="A5" s="26">
        <v>1</v>
      </c>
      <c r="B5" s="27">
        <v>2</v>
      </c>
      <c r="C5" s="27">
        <v>3</v>
      </c>
      <c r="D5" s="27">
        <v>4</v>
      </c>
      <c r="E5" s="27">
        <v>5</v>
      </c>
      <c r="F5" s="27">
        <v>6</v>
      </c>
    </row>
    <row r="6" spans="1:6">
      <c r="A6" s="26">
        <v>1</v>
      </c>
      <c r="B6" s="28" t="s">
        <v>360</v>
      </c>
      <c r="C6" s="23" t="s">
        <v>382</v>
      </c>
      <c r="D6" s="167">
        <v>113</v>
      </c>
      <c r="E6" s="167">
        <v>31</v>
      </c>
      <c r="F6" s="167">
        <v>82</v>
      </c>
    </row>
    <row r="7" spans="1:6">
      <c r="A7" s="26">
        <v>2</v>
      </c>
      <c r="B7" s="28" t="s">
        <v>360</v>
      </c>
      <c r="C7" s="23" t="s">
        <v>361</v>
      </c>
      <c r="D7" s="167">
        <v>126</v>
      </c>
      <c r="E7" s="167">
        <v>34</v>
      </c>
      <c r="F7" s="167">
        <v>92</v>
      </c>
    </row>
    <row r="8" spans="1:6">
      <c r="A8" s="26">
        <v>3</v>
      </c>
      <c r="B8" s="28" t="s">
        <v>362</v>
      </c>
      <c r="C8" s="23" t="s">
        <v>381</v>
      </c>
      <c r="D8" s="167">
        <v>113</v>
      </c>
      <c r="E8" s="167">
        <v>31</v>
      </c>
      <c r="F8" s="167">
        <v>82</v>
      </c>
    </row>
    <row r="9" spans="1:6">
      <c r="A9" s="26">
        <v>4</v>
      </c>
      <c r="B9" s="28" t="s">
        <v>366</v>
      </c>
      <c r="C9" s="23" t="s">
        <v>252</v>
      </c>
      <c r="D9" s="167">
        <v>244</v>
      </c>
      <c r="E9" s="167">
        <v>66</v>
      </c>
      <c r="F9" s="167">
        <v>178</v>
      </c>
    </row>
    <row r="10" spans="1:6">
      <c r="A10" s="26">
        <v>5</v>
      </c>
      <c r="B10" s="28" t="s">
        <v>366</v>
      </c>
      <c r="C10" s="23" t="s">
        <v>367</v>
      </c>
      <c r="D10" s="167">
        <v>89</v>
      </c>
      <c r="E10" s="167">
        <v>24</v>
      </c>
      <c r="F10" s="167">
        <v>65</v>
      </c>
    </row>
    <row r="11" spans="1:6">
      <c r="A11" s="26">
        <v>6</v>
      </c>
      <c r="B11" s="28" t="s">
        <v>366</v>
      </c>
      <c r="C11" s="23" t="s">
        <v>14</v>
      </c>
      <c r="D11" s="167">
        <v>210</v>
      </c>
      <c r="E11" s="167">
        <v>57</v>
      </c>
      <c r="F11" s="167">
        <v>153</v>
      </c>
    </row>
    <row r="12" spans="1:6">
      <c r="A12" s="26">
        <v>7</v>
      </c>
      <c r="B12" s="28" t="s">
        <v>366</v>
      </c>
      <c r="C12" s="23" t="s">
        <v>383</v>
      </c>
      <c r="D12" s="167">
        <v>169</v>
      </c>
      <c r="E12" s="167">
        <v>46</v>
      </c>
      <c r="F12" s="167">
        <v>123</v>
      </c>
    </row>
    <row r="13" spans="1:6">
      <c r="A13" s="26">
        <v>8</v>
      </c>
      <c r="B13" s="28" t="s">
        <v>366</v>
      </c>
      <c r="C13" s="23" t="s">
        <v>368</v>
      </c>
      <c r="D13" s="167">
        <v>37</v>
      </c>
      <c r="E13" s="167">
        <v>10</v>
      </c>
      <c r="F13" s="167">
        <v>27</v>
      </c>
    </row>
    <row r="14" spans="1:6">
      <c r="A14" s="26">
        <v>9</v>
      </c>
      <c r="B14" s="28" t="s">
        <v>366</v>
      </c>
      <c r="C14" s="23" t="s">
        <v>225</v>
      </c>
      <c r="D14" s="167">
        <v>882</v>
      </c>
      <c r="E14" s="167">
        <v>238</v>
      </c>
      <c r="F14" s="167">
        <v>644</v>
      </c>
    </row>
    <row r="15" spans="1:6">
      <c r="A15" s="26">
        <v>10</v>
      </c>
      <c r="B15" s="28" t="s">
        <v>369</v>
      </c>
      <c r="C15" s="23" t="s">
        <v>255</v>
      </c>
      <c r="D15" s="167">
        <v>0</v>
      </c>
      <c r="E15" s="167">
        <v>0</v>
      </c>
      <c r="F15" s="167">
        <v>0</v>
      </c>
    </row>
    <row r="16" spans="1:6">
      <c r="A16" s="26">
        <v>11</v>
      </c>
      <c r="B16" s="28" t="s">
        <v>373</v>
      </c>
      <c r="C16" s="23" t="s">
        <v>265</v>
      </c>
      <c r="D16" s="167">
        <v>101</v>
      </c>
      <c r="E16" s="167">
        <v>27</v>
      </c>
      <c r="F16" s="167">
        <v>74</v>
      </c>
    </row>
    <row r="17" spans="1:6">
      <c r="A17" s="26">
        <v>12</v>
      </c>
      <c r="B17" s="28" t="s">
        <v>375</v>
      </c>
      <c r="C17" s="23" t="s">
        <v>199</v>
      </c>
      <c r="D17" s="167">
        <v>2923</v>
      </c>
      <c r="E17" s="167">
        <v>787</v>
      </c>
      <c r="F17" s="167">
        <v>2136</v>
      </c>
    </row>
    <row r="18" spans="1:6">
      <c r="A18" s="26">
        <v>13</v>
      </c>
      <c r="B18" s="28" t="s">
        <v>375</v>
      </c>
      <c r="C18" s="23" t="s">
        <v>157</v>
      </c>
      <c r="D18" s="167">
        <v>333</v>
      </c>
      <c r="E18" s="167">
        <v>90</v>
      </c>
      <c r="F18" s="167">
        <v>243</v>
      </c>
    </row>
    <row r="19" spans="1:6" ht="25.5">
      <c r="A19" s="26">
        <v>14</v>
      </c>
      <c r="B19" s="28" t="s">
        <v>375</v>
      </c>
      <c r="C19" s="23" t="s">
        <v>277</v>
      </c>
      <c r="D19" s="167">
        <v>2918</v>
      </c>
      <c r="E19" s="167">
        <v>788</v>
      </c>
      <c r="F19" s="167">
        <v>2130</v>
      </c>
    </row>
    <row r="20" spans="1:6">
      <c r="A20" s="26">
        <v>15</v>
      </c>
      <c r="B20" s="28" t="s">
        <v>375</v>
      </c>
      <c r="C20" s="23" t="s">
        <v>384</v>
      </c>
      <c r="D20" s="167">
        <v>236</v>
      </c>
      <c r="E20" s="167">
        <v>64</v>
      </c>
      <c r="F20" s="167">
        <v>172</v>
      </c>
    </row>
    <row r="21" spans="1:6">
      <c r="A21" s="26">
        <v>16</v>
      </c>
      <c r="B21" s="28" t="s">
        <v>375</v>
      </c>
      <c r="C21" s="23" t="s">
        <v>385</v>
      </c>
      <c r="D21" s="167">
        <v>171</v>
      </c>
      <c r="E21" s="167">
        <v>46</v>
      </c>
      <c r="F21" s="167">
        <v>125</v>
      </c>
    </row>
    <row r="22" spans="1:6">
      <c r="A22" s="26">
        <v>17</v>
      </c>
      <c r="B22" s="28" t="s">
        <v>375</v>
      </c>
      <c r="C22" s="23" t="s">
        <v>386</v>
      </c>
      <c r="D22" s="167">
        <v>353</v>
      </c>
      <c r="E22" s="167">
        <v>95</v>
      </c>
      <c r="F22" s="167">
        <v>258</v>
      </c>
    </row>
    <row r="23" spans="1:6">
      <c r="A23" s="26">
        <v>18</v>
      </c>
      <c r="B23" s="28" t="s">
        <v>375</v>
      </c>
      <c r="C23" s="23" t="s">
        <v>67</v>
      </c>
      <c r="D23" s="167">
        <v>484</v>
      </c>
      <c r="E23" s="167">
        <v>131</v>
      </c>
      <c r="F23" s="167">
        <v>353</v>
      </c>
    </row>
    <row r="24" spans="1:6">
      <c r="A24" s="26">
        <v>19</v>
      </c>
      <c r="B24" s="28" t="s">
        <v>375</v>
      </c>
      <c r="C24" s="23" t="s">
        <v>387</v>
      </c>
      <c r="D24" s="167">
        <v>109</v>
      </c>
      <c r="E24" s="167">
        <v>29</v>
      </c>
      <c r="F24" s="167">
        <v>80</v>
      </c>
    </row>
    <row r="25" spans="1:6">
      <c r="A25" s="26">
        <v>20</v>
      </c>
      <c r="B25" s="28" t="s">
        <v>375</v>
      </c>
      <c r="C25" s="23" t="s">
        <v>280</v>
      </c>
      <c r="D25" s="167">
        <v>133</v>
      </c>
      <c r="E25" s="167">
        <v>36</v>
      </c>
      <c r="F25" s="167">
        <v>97</v>
      </c>
    </row>
    <row r="26" spans="1:6">
      <c r="A26" s="26">
        <v>21</v>
      </c>
      <c r="B26" s="28" t="s">
        <v>376</v>
      </c>
      <c r="C26" s="23" t="s">
        <v>10</v>
      </c>
      <c r="D26" s="167">
        <v>821</v>
      </c>
      <c r="E26" s="167">
        <v>222</v>
      </c>
      <c r="F26" s="167">
        <v>599</v>
      </c>
    </row>
    <row r="27" spans="1:6">
      <c r="A27" s="26">
        <v>22</v>
      </c>
      <c r="B27" s="28" t="s">
        <v>376</v>
      </c>
      <c r="C27" s="23" t="s">
        <v>203</v>
      </c>
      <c r="D27" s="167">
        <v>1084</v>
      </c>
      <c r="E27" s="167">
        <v>293</v>
      </c>
      <c r="F27" s="167">
        <v>791</v>
      </c>
    </row>
    <row r="28" spans="1:6">
      <c r="A28" s="26">
        <v>23</v>
      </c>
      <c r="B28" s="28" t="s">
        <v>376</v>
      </c>
      <c r="C28" s="23" t="s">
        <v>377</v>
      </c>
      <c r="D28" s="167">
        <v>2500</v>
      </c>
      <c r="E28" s="167">
        <v>675</v>
      </c>
      <c r="F28" s="167">
        <v>1825</v>
      </c>
    </row>
    <row r="29" spans="1:6">
      <c r="A29" s="26">
        <v>24</v>
      </c>
      <c r="B29" s="28" t="s">
        <v>375</v>
      </c>
      <c r="C29" s="23" t="s">
        <v>388</v>
      </c>
      <c r="D29" s="167">
        <v>29</v>
      </c>
      <c r="E29" s="167">
        <v>8</v>
      </c>
      <c r="F29" s="167">
        <v>21</v>
      </c>
    </row>
    <row r="30" spans="1:6">
      <c r="A30" s="26">
        <v>25</v>
      </c>
      <c r="B30" s="28" t="s">
        <v>369</v>
      </c>
      <c r="C30" s="23" t="s">
        <v>214</v>
      </c>
      <c r="D30" s="167">
        <v>29</v>
      </c>
      <c r="E30" s="167">
        <v>8</v>
      </c>
      <c r="F30" s="167">
        <v>21</v>
      </c>
    </row>
    <row r="31" spans="1:6" s="2" customFormat="1">
      <c r="A31" s="5"/>
      <c r="B31" s="30" t="s">
        <v>380</v>
      </c>
      <c r="C31" s="111" t="s">
        <v>552</v>
      </c>
      <c r="D31" s="167">
        <v>14207</v>
      </c>
      <c r="E31" s="167">
        <v>3836</v>
      </c>
      <c r="F31" s="167">
        <v>10371</v>
      </c>
    </row>
    <row r="32" spans="1:6">
      <c r="A32" s="1"/>
      <c r="E32" s="1"/>
      <c r="F32" s="1"/>
    </row>
    <row r="33" spans="1:6">
      <c r="A33" s="1"/>
      <c r="E33" s="1"/>
      <c r="F33" s="1"/>
    </row>
    <row r="34" spans="1:6">
      <c r="A34" s="1"/>
      <c r="D34" s="32"/>
      <c r="E34" s="1"/>
      <c r="F34" s="1"/>
    </row>
    <row r="35" spans="1:6">
      <c r="A35" s="1"/>
      <c r="E35" s="1"/>
      <c r="F35" s="1"/>
    </row>
    <row r="36" spans="1:6">
      <c r="A36" s="1"/>
      <c r="E36" s="1"/>
      <c r="F36" s="1"/>
    </row>
    <row r="37" spans="1:6">
      <c r="A37" s="1"/>
      <c r="C37" s="1"/>
      <c r="F37" s="1"/>
    </row>
    <row r="38" spans="1:6">
      <c r="A38" s="1"/>
      <c r="C38" s="1"/>
      <c r="F38" s="1"/>
    </row>
    <row r="39" spans="1:6">
      <c r="A39" s="1"/>
      <c r="C39" s="1"/>
      <c r="F39" s="1"/>
    </row>
    <row r="40" spans="1:6">
      <c r="A40" s="1"/>
      <c r="C40" s="1"/>
      <c r="F40" s="1"/>
    </row>
  </sheetData>
  <mergeCells count="6">
    <mergeCell ref="A2:F2"/>
    <mergeCell ref="A3:A4"/>
    <mergeCell ref="B3:B4"/>
    <mergeCell ref="C3:C4"/>
    <mergeCell ref="D3:D4"/>
    <mergeCell ref="E3:F3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E76"/>
  <sheetViews>
    <sheetView topLeftCell="A49" workbookViewId="0">
      <selection activeCell="A60" sqref="A60:C60"/>
    </sheetView>
  </sheetViews>
  <sheetFormatPr defaultColWidth="9.140625" defaultRowHeight="12.75"/>
  <cols>
    <col min="1" max="1" width="6.7109375" style="45" customWidth="1"/>
    <col min="2" max="2" width="17.42578125" style="45" customWidth="1"/>
    <col min="3" max="3" width="65.85546875" style="45" customWidth="1"/>
    <col min="4" max="4" width="8" style="45" customWidth="1"/>
    <col min="5" max="5" width="9.140625" style="45"/>
    <col min="6" max="16384" width="9.140625" style="49"/>
  </cols>
  <sheetData>
    <row r="1" spans="1:5">
      <c r="A1" s="338" t="s">
        <v>595</v>
      </c>
      <c r="B1" s="338"/>
      <c r="C1" s="338"/>
      <c r="D1" s="338"/>
      <c r="E1" s="49"/>
    </row>
    <row r="2" spans="1:5" ht="72.75" customHeight="1">
      <c r="A2" s="50" t="s">
        <v>0</v>
      </c>
      <c r="B2" s="53" t="s">
        <v>473</v>
      </c>
      <c r="C2" s="53" t="s">
        <v>476</v>
      </c>
      <c r="D2" s="204" t="s">
        <v>579</v>
      </c>
      <c r="E2" s="49"/>
    </row>
    <row r="3" spans="1:5">
      <c r="A3" s="52">
        <v>1</v>
      </c>
      <c r="B3" s="53">
        <v>2</v>
      </c>
      <c r="C3" s="53">
        <v>3</v>
      </c>
      <c r="D3" s="52">
        <v>4</v>
      </c>
      <c r="E3" s="49"/>
    </row>
    <row r="4" spans="1:5" ht="25.5">
      <c r="A4" s="339"/>
      <c r="B4" s="54" t="s">
        <v>477</v>
      </c>
      <c r="C4" s="55" t="s">
        <v>478</v>
      </c>
      <c r="D4" s="56">
        <v>17</v>
      </c>
      <c r="E4" s="49"/>
    </row>
    <row r="5" spans="1:5" ht="25.5">
      <c r="A5" s="339"/>
      <c r="B5" s="54" t="s">
        <v>477</v>
      </c>
      <c r="C5" s="57" t="s">
        <v>479</v>
      </c>
      <c r="D5" s="56">
        <v>14</v>
      </c>
      <c r="E5" s="49"/>
    </row>
    <row r="6" spans="1:5" ht="25.5">
      <c r="A6" s="339"/>
      <c r="B6" s="54" t="s">
        <v>477</v>
      </c>
      <c r="C6" s="57" t="s">
        <v>480</v>
      </c>
      <c r="D6" s="56">
        <v>48</v>
      </c>
      <c r="E6" s="49"/>
    </row>
    <row r="7" spans="1:5" ht="25.5">
      <c r="A7" s="339"/>
      <c r="B7" s="54" t="s">
        <v>477</v>
      </c>
      <c r="C7" s="57" t="s">
        <v>481</v>
      </c>
      <c r="D7" s="56">
        <v>13</v>
      </c>
      <c r="E7" s="49"/>
    </row>
    <row r="8" spans="1:5" ht="25.5">
      <c r="A8" s="339"/>
      <c r="B8" s="54" t="s">
        <v>477</v>
      </c>
      <c r="C8" s="57" t="s">
        <v>482</v>
      </c>
      <c r="D8" s="56">
        <v>37</v>
      </c>
      <c r="E8" s="49"/>
    </row>
    <row r="9" spans="1:5" ht="25.5">
      <c r="A9" s="339"/>
      <c r="B9" s="54" t="s">
        <v>477</v>
      </c>
      <c r="C9" s="57" t="s">
        <v>483</v>
      </c>
      <c r="D9" s="56">
        <v>8</v>
      </c>
      <c r="E9" s="49"/>
    </row>
    <row r="10" spans="1:5">
      <c r="A10" s="340" t="s">
        <v>484</v>
      </c>
      <c r="B10" s="340"/>
      <c r="C10" s="340"/>
      <c r="D10" s="56">
        <f>SUM(D4:D9)</f>
        <v>137</v>
      </c>
      <c r="E10" s="49"/>
    </row>
    <row r="11" spans="1:5" ht="38.25">
      <c r="A11" s="341"/>
      <c r="B11" s="53" t="s">
        <v>485</v>
      </c>
      <c r="C11" s="55" t="s">
        <v>478</v>
      </c>
      <c r="D11" s="58">
        <v>40</v>
      </c>
      <c r="E11" s="49"/>
    </row>
    <row r="12" spans="1:5" ht="38.25">
      <c r="A12" s="341"/>
      <c r="B12" s="53" t="s">
        <v>485</v>
      </c>
      <c r="C12" s="57" t="s">
        <v>479</v>
      </c>
      <c r="D12" s="59">
        <v>10</v>
      </c>
      <c r="E12" s="49"/>
    </row>
    <row r="13" spans="1:5" ht="38.25">
      <c r="A13" s="341"/>
      <c r="B13" s="53" t="s">
        <v>485</v>
      </c>
      <c r="C13" s="57" t="s">
        <v>480</v>
      </c>
      <c r="D13" s="59">
        <v>13</v>
      </c>
      <c r="E13" s="49"/>
    </row>
    <row r="14" spans="1:5" ht="38.25">
      <c r="A14" s="341"/>
      <c r="B14" s="53" t="s">
        <v>485</v>
      </c>
      <c r="C14" s="57" t="s">
        <v>481</v>
      </c>
      <c r="D14" s="53">
        <v>10</v>
      </c>
    </row>
    <row r="15" spans="1:5" ht="38.25">
      <c r="A15" s="341"/>
      <c r="B15" s="53" t="s">
        <v>485</v>
      </c>
      <c r="C15" s="57" t="s">
        <v>482</v>
      </c>
      <c r="D15" s="53">
        <v>7</v>
      </c>
    </row>
    <row r="16" spans="1:5" ht="38.25">
      <c r="A16" s="341"/>
      <c r="B16" s="53" t="s">
        <v>485</v>
      </c>
      <c r="C16" s="57" t="s">
        <v>483</v>
      </c>
      <c r="D16" s="53">
        <v>1</v>
      </c>
    </row>
    <row r="17" spans="1:5">
      <c r="A17" s="340" t="s">
        <v>484</v>
      </c>
      <c r="B17" s="340"/>
      <c r="C17" s="340"/>
      <c r="D17" s="56">
        <f t="shared" ref="D17" si="0">SUM(D11:D16)</f>
        <v>81</v>
      </c>
    </row>
    <row r="18" spans="1:5" ht="38.25">
      <c r="A18" s="341"/>
      <c r="B18" s="53" t="s">
        <v>486</v>
      </c>
      <c r="C18" s="55" t="s">
        <v>478</v>
      </c>
      <c r="D18" s="53">
        <v>213</v>
      </c>
    </row>
    <row r="19" spans="1:5" ht="38.25">
      <c r="A19" s="341"/>
      <c r="B19" s="53" t="s">
        <v>486</v>
      </c>
      <c r="C19" s="57" t="s">
        <v>479</v>
      </c>
      <c r="D19" s="53">
        <v>191</v>
      </c>
    </row>
    <row r="20" spans="1:5" ht="38.25">
      <c r="A20" s="341"/>
      <c r="B20" s="53" t="s">
        <v>486</v>
      </c>
      <c r="C20" s="57" t="s">
        <v>480</v>
      </c>
      <c r="D20" s="53">
        <v>90</v>
      </c>
    </row>
    <row r="21" spans="1:5" ht="38.25">
      <c r="A21" s="341"/>
      <c r="B21" s="53" t="s">
        <v>486</v>
      </c>
      <c r="C21" s="57" t="s">
        <v>481</v>
      </c>
      <c r="D21" s="53">
        <v>181</v>
      </c>
    </row>
    <row r="22" spans="1:5" ht="38.25">
      <c r="A22" s="341"/>
      <c r="B22" s="53" t="s">
        <v>486</v>
      </c>
      <c r="C22" s="57" t="s">
        <v>482</v>
      </c>
      <c r="D22" s="53">
        <v>110</v>
      </c>
    </row>
    <row r="23" spans="1:5" ht="38.25">
      <c r="A23" s="341"/>
      <c r="B23" s="53" t="s">
        <v>486</v>
      </c>
      <c r="C23" s="57" t="s">
        <v>483</v>
      </c>
      <c r="D23" s="53">
        <v>24</v>
      </c>
    </row>
    <row r="24" spans="1:5">
      <c r="A24" s="340" t="s">
        <v>484</v>
      </c>
      <c r="B24" s="340"/>
      <c r="C24" s="340"/>
      <c r="D24" s="56">
        <f t="shared" ref="D24" si="1">SUM(D18:D23)</f>
        <v>809</v>
      </c>
    </row>
    <row r="25" spans="1:5" ht="25.5">
      <c r="A25" s="341"/>
      <c r="B25" s="53" t="s">
        <v>266</v>
      </c>
      <c r="C25" s="55" t="s">
        <v>478</v>
      </c>
      <c r="D25" s="53">
        <v>58</v>
      </c>
      <c r="E25" s="60"/>
    </row>
    <row r="26" spans="1:5" ht="25.5">
      <c r="A26" s="341"/>
      <c r="B26" s="53" t="s">
        <v>266</v>
      </c>
      <c r="C26" s="57" t="s">
        <v>479</v>
      </c>
      <c r="D26" s="53">
        <v>15</v>
      </c>
      <c r="E26" s="60"/>
    </row>
    <row r="27" spans="1:5" ht="25.5">
      <c r="A27" s="341"/>
      <c r="B27" s="53" t="s">
        <v>266</v>
      </c>
      <c r="C27" s="57" t="s">
        <v>480</v>
      </c>
      <c r="D27" s="53">
        <v>13</v>
      </c>
      <c r="E27" s="60"/>
    </row>
    <row r="28" spans="1:5" ht="25.5">
      <c r="A28" s="341"/>
      <c r="B28" s="53" t="s">
        <v>266</v>
      </c>
      <c r="C28" s="57" t="s">
        <v>481</v>
      </c>
      <c r="D28" s="53">
        <v>10</v>
      </c>
      <c r="E28" s="60"/>
    </row>
    <row r="29" spans="1:5" ht="28.9" customHeight="1">
      <c r="A29" s="341"/>
      <c r="B29" s="53" t="s">
        <v>266</v>
      </c>
      <c r="C29" s="57" t="s">
        <v>482</v>
      </c>
      <c r="D29" s="53">
        <v>13</v>
      </c>
      <c r="E29" s="60"/>
    </row>
    <row r="30" spans="1:5" ht="25.5">
      <c r="A30" s="341"/>
      <c r="B30" s="53" t="s">
        <v>266</v>
      </c>
      <c r="C30" s="57" t="s">
        <v>483</v>
      </c>
      <c r="D30" s="53">
        <v>2</v>
      </c>
      <c r="E30" s="60"/>
    </row>
    <row r="31" spans="1:5">
      <c r="A31" s="340" t="s">
        <v>484</v>
      </c>
      <c r="B31" s="340"/>
      <c r="C31" s="340"/>
      <c r="D31" s="53">
        <f t="shared" ref="D31" si="2">SUM(D25:D30)</f>
        <v>111</v>
      </c>
      <c r="E31" s="60"/>
    </row>
    <row r="32" spans="1:5" ht="25.5">
      <c r="A32" s="61"/>
      <c r="B32" s="53" t="s">
        <v>199</v>
      </c>
      <c r="C32" s="55" t="s">
        <v>478</v>
      </c>
      <c r="D32" s="62">
        <v>242</v>
      </c>
    </row>
    <row r="33" spans="1:4" ht="25.5">
      <c r="A33" s="61"/>
      <c r="B33" s="53" t="s">
        <v>199</v>
      </c>
      <c r="C33" s="57" t="s">
        <v>479</v>
      </c>
      <c r="D33" s="62">
        <v>119</v>
      </c>
    </row>
    <row r="34" spans="1:4" ht="25.5">
      <c r="A34" s="61"/>
      <c r="B34" s="53" t="s">
        <v>199</v>
      </c>
      <c r="C34" s="57" t="s">
        <v>480</v>
      </c>
      <c r="D34" s="62">
        <v>67</v>
      </c>
    </row>
    <row r="35" spans="1:4" ht="25.5">
      <c r="A35" s="61"/>
      <c r="B35" s="53" t="s">
        <v>199</v>
      </c>
      <c r="C35" s="57" t="s">
        <v>481</v>
      </c>
      <c r="D35" s="53">
        <v>284</v>
      </c>
    </row>
    <row r="36" spans="1:4" ht="25.5">
      <c r="A36" s="61"/>
      <c r="B36" s="53" t="s">
        <v>199</v>
      </c>
      <c r="C36" s="57" t="s">
        <v>482</v>
      </c>
      <c r="D36" s="53">
        <v>78</v>
      </c>
    </row>
    <row r="37" spans="1:4" ht="25.5">
      <c r="A37" s="61"/>
      <c r="B37" s="53" t="s">
        <v>199</v>
      </c>
      <c r="C37" s="57" t="s">
        <v>483</v>
      </c>
      <c r="D37" s="53">
        <v>26</v>
      </c>
    </row>
    <row r="38" spans="1:4">
      <c r="A38" s="340" t="s">
        <v>484</v>
      </c>
      <c r="B38" s="340"/>
      <c r="C38" s="340"/>
      <c r="D38" s="63">
        <f t="shared" ref="D38" si="3">SUM(D32:D37)</f>
        <v>816</v>
      </c>
    </row>
    <row r="39" spans="1:4" ht="25.5">
      <c r="A39" s="61"/>
      <c r="B39" s="64" t="s">
        <v>49</v>
      </c>
      <c r="C39" s="55" t="s">
        <v>478</v>
      </c>
      <c r="D39" s="53">
        <v>23</v>
      </c>
    </row>
    <row r="40" spans="1:4" ht="25.5">
      <c r="A40" s="61"/>
      <c r="B40" s="64" t="s">
        <v>49</v>
      </c>
      <c r="C40" s="57" t="s">
        <v>479</v>
      </c>
      <c r="D40" s="53">
        <v>18</v>
      </c>
    </row>
    <row r="41" spans="1:4" ht="25.5">
      <c r="A41" s="61"/>
      <c r="B41" s="64" t="s">
        <v>49</v>
      </c>
      <c r="C41" s="57" t="s">
        <v>480</v>
      </c>
      <c r="D41" s="53">
        <v>13</v>
      </c>
    </row>
    <row r="42" spans="1:4" ht="25.5">
      <c r="A42" s="61"/>
      <c r="B42" s="64" t="s">
        <v>49</v>
      </c>
      <c r="C42" s="57" t="s">
        <v>481</v>
      </c>
      <c r="D42" s="53">
        <v>10</v>
      </c>
    </row>
    <row r="43" spans="1:4" ht="25.5">
      <c r="A43" s="61"/>
      <c r="B43" s="64" t="s">
        <v>49</v>
      </c>
      <c r="C43" s="57" t="s">
        <v>482</v>
      </c>
      <c r="D43" s="53">
        <v>24</v>
      </c>
    </row>
    <row r="44" spans="1:4" ht="25.5">
      <c r="A44" s="61"/>
      <c r="B44" s="64" t="s">
        <v>49</v>
      </c>
      <c r="C44" s="57" t="s">
        <v>483</v>
      </c>
      <c r="D44" s="53">
        <v>4</v>
      </c>
    </row>
    <row r="45" spans="1:4">
      <c r="A45" s="340" t="s">
        <v>484</v>
      </c>
      <c r="B45" s="340"/>
      <c r="C45" s="340"/>
      <c r="D45" s="53">
        <f t="shared" ref="D45" si="4">SUM(D39:D44)</f>
        <v>92</v>
      </c>
    </row>
    <row r="46" spans="1:4" ht="38.25">
      <c r="A46" s="61"/>
      <c r="B46" s="54" t="s">
        <v>487</v>
      </c>
      <c r="C46" s="55" t="s">
        <v>478</v>
      </c>
      <c r="D46" s="53">
        <v>20</v>
      </c>
    </row>
    <row r="47" spans="1:4" ht="38.25">
      <c r="A47" s="61"/>
      <c r="B47" s="54" t="s">
        <v>487</v>
      </c>
      <c r="C47" s="57" t="s">
        <v>479</v>
      </c>
      <c r="D47" s="53">
        <v>10</v>
      </c>
    </row>
    <row r="48" spans="1:4" ht="38.25">
      <c r="A48" s="61"/>
      <c r="B48" s="54" t="s">
        <v>487</v>
      </c>
      <c r="C48" s="57" t="s">
        <v>480</v>
      </c>
      <c r="D48" s="58">
        <v>60</v>
      </c>
    </row>
    <row r="49" spans="1:4" ht="38.25">
      <c r="A49" s="61"/>
      <c r="B49" s="54" t="s">
        <v>487</v>
      </c>
      <c r="C49" s="57" t="s">
        <v>481</v>
      </c>
      <c r="D49" s="58">
        <v>25</v>
      </c>
    </row>
    <row r="50" spans="1:4" ht="38.25">
      <c r="A50" s="61"/>
      <c r="B50" s="54" t="s">
        <v>487</v>
      </c>
      <c r="C50" s="57" t="s">
        <v>482</v>
      </c>
      <c r="D50" s="58">
        <v>30</v>
      </c>
    </row>
    <row r="51" spans="1:4" ht="38.25">
      <c r="A51" s="79"/>
      <c r="B51" s="80" t="s">
        <v>487</v>
      </c>
      <c r="C51" s="81" t="s">
        <v>483</v>
      </c>
      <c r="D51" s="82">
        <v>15</v>
      </c>
    </row>
    <row r="52" spans="1:4">
      <c r="A52" s="337" t="s">
        <v>484</v>
      </c>
      <c r="B52" s="337"/>
      <c r="C52" s="337"/>
      <c r="D52" s="83">
        <f t="shared" ref="D52" si="5">SUM(D46:D51)</f>
        <v>160</v>
      </c>
    </row>
    <row r="53" spans="1:4" ht="25.5">
      <c r="A53" s="343"/>
      <c r="B53" s="83" t="s">
        <v>203</v>
      </c>
      <c r="C53" s="84" t="s">
        <v>478</v>
      </c>
      <c r="D53" s="85">
        <v>53</v>
      </c>
    </row>
    <row r="54" spans="1:4" ht="25.5">
      <c r="A54" s="343"/>
      <c r="B54" s="83" t="s">
        <v>203</v>
      </c>
      <c r="C54" s="81" t="s">
        <v>479</v>
      </c>
      <c r="D54" s="83">
        <v>40</v>
      </c>
    </row>
    <row r="55" spans="1:4" ht="25.5">
      <c r="A55" s="343"/>
      <c r="B55" s="83" t="s">
        <v>203</v>
      </c>
      <c r="C55" s="81" t="s">
        <v>480</v>
      </c>
      <c r="D55" s="83">
        <v>67</v>
      </c>
    </row>
    <row r="56" spans="1:4" ht="25.5">
      <c r="A56" s="343"/>
      <c r="B56" s="83" t="s">
        <v>203</v>
      </c>
      <c r="C56" s="81" t="s">
        <v>481</v>
      </c>
      <c r="D56" s="83">
        <v>40</v>
      </c>
    </row>
    <row r="57" spans="1:4" ht="25.5">
      <c r="A57" s="343"/>
      <c r="B57" s="83" t="s">
        <v>203</v>
      </c>
      <c r="C57" s="81" t="s">
        <v>482</v>
      </c>
      <c r="D57" s="83">
        <v>80</v>
      </c>
    </row>
    <row r="58" spans="1:4" ht="25.5">
      <c r="A58" s="343"/>
      <c r="B58" s="83" t="s">
        <v>203</v>
      </c>
      <c r="C58" s="81" t="s">
        <v>483</v>
      </c>
      <c r="D58" s="83">
        <v>30</v>
      </c>
    </row>
    <row r="59" spans="1:4">
      <c r="A59" s="344" t="s">
        <v>484</v>
      </c>
      <c r="B59" s="344"/>
      <c r="C59" s="344"/>
      <c r="D59" s="83">
        <f t="shared" ref="D59" si="6">SUM(D53:D58)</f>
        <v>310</v>
      </c>
    </row>
    <row r="60" spans="1:4" ht="15.6" customHeight="1">
      <c r="A60" s="345" t="s">
        <v>596</v>
      </c>
      <c r="B60" s="345"/>
      <c r="C60" s="345"/>
      <c r="D60" s="86">
        <f t="shared" ref="D60" si="7">SUM(D10+D17+D24+D31+D38+D45+D52+D59)</f>
        <v>2516</v>
      </c>
    </row>
    <row r="61" spans="1:4" ht="15.6" hidden="1" customHeight="1">
      <c r="A61" s="57"/>
      <c r="B61" s="57"/>
      <c r="C61" s="57"/>
      <c r="D61" s="65">
        <v>2516</v>
      </c>
    </row>
    <row r="62" spans="1:4" hidden="1">
      <c r="A62" s="66"/>
      <c r="B62" s="66"/>
      <c r="C62" s="66"/>
      <c r="D62" s="67">
        <f>D61-D60</f>
        <v>0</v>
      </c>
    </row>
    <row r="63" spans="1:4" hidden="1">
      <c r="A63" s="346" t="s">
        <v>489</v>
      </c>
      <c r="B63" s="346"/>
      <c r="C63" s="346"/>
      <c r="D63" s="346"/>
    </row>
    <row r="64" spans="1:4" ht="37.9" hidden="1" customHeight="1">
      <c r="A64" s="347" t="s">
        <v>0</v>
      </c>
      <c r="B64" s="348" t="s">
        <v>473</v>
      </c>
      <c r="C64" s="51" t="s">
        <v>490</v>
      </c>
      <c r="D64" s="348" t="s">
        <v>491</v>
      </c>
    </row>
    <row r="65" spans="1:4" ht="25.9" hidden="1" customHeight="1">
      <c r="A65" s="347"/>
      <c r="B65" s="348"/>
      <c r="C65" s="51" t="s">
        <v>492</v>
      </c>
      <c r="D65" s="348"/>
    </row>
    <row r="66" spans="1:4" hidden="1">
      <c r="A66" s="68">
        <v>1</v>
      </c>
      <c r="B66" s="51">
        <v>2</v>
      </c>
      <c r="C66" s="51">
        <v>3</v>
      </c>
      <c r="D66" s="68">
        <v>4</v>
      </c>
    </row>
    <row r="67" spans="1:4" hidden="1">
      <c r="A67" s="51">
        <v>1</v>
      </c>
      <c r="B67" s="51" t="s">
        <v>477</v>
      </c>
      <c r="C67" s="69" t="s">
        <v>492</v>
      </c>
      <c r="D67" s="51">
        <v>500</v>
      </c>
    </row>
    <row r="68" spans="1:4" ht="38.25" hidden="1">
      <c r="A68" s="51">
        <v>2</v>
      </c>
      <c r="B68" s="51" t="s">
        <v>493</v>
      </c>
      <c r="C68" s="69" t="s">
        <v>492</v>
      </c>
      <c r="D68" s="51">
        <v>100</v>
      </c>
    </row>
    <row r="69" spans="1:4" ht="38.25" hidden="1">
      <c r="A69" s="51">
        <v>3</v>
      </c>
      <c r="B69" s="51" t="s">
        <v>494</v>
      </c>
      <c r="C69" s="69" t="s">
        <v>492</v>
      </c>
      <c r="D69" s="51">
        <v>400</v>
      </c>
    </row>
    <row r="70" spans="1:4" ht="38.25" hidden="1">
      <c r="A70" s="51">
        <v>4</v>
      </c>
      <c r="B70" s="51" t="s">
        <v>495</v>
      </c>
      <c r="C70" s="69" t="s">
        <v>492</v>
      </c>
      <c r="D70" s="51">
        <v>120</v>
      </c>
    </row>
    <row r="71" spans="1:4" hidden="1">
      <c r="A71" s="51">
        <v>5</v>
      </c>
      <c r="B71" s="51" t="s">
        <v>496</v>
      </c>
      <c r="C71" s="69" t="s">
        <v>492</v>
      </c>
      <c r="D71" s="51">
        <v>210</v>
      </c>
    </row>
    <row r="72" spans="1:4" ht="25.5" hidden="1">
      <c r="A72" s="51">
        <v>6</v>
      </c>
      <c r="B72" s="51" t="s">
        <v>49</v>
      </c>
      <c r="C72" s="69" t="s">
        <v>492</v>
      </c>
      <c r="D72" s="51">
        <v>150</v>
      </c>
    </row>
    <row r="73" spans="1:4" ht="38.25" hidden="1">
      <c r="A73" s="51">
        <v>7</v>
      </c>
      <c r="B73" s="51" t="s">
        <v>497</v>
      </c>
      <c r="C73" s="69" t="s">
        <v>492</v>
      </c>
      <c r="D73" s="51">
        <v>210</v>
      </c>
    </row>
    <row r="74" spans="1:4" hidden="1">
      <c r="A74" s="68">
        <v>8</v>
      </c>
      <c r="B74" s="51" t="s">
        <v>498</v>
      </c>
      <c r="C74" s="69" t="s">
        <v>492</v>
      </c>
      <c r="D74" s="51">
        <v>210</v>
      </c>
    </row>
    <row r="75" spans="1:4" hidden="1">
      <c r="A75" s="68">
        <v>9</v>
      </c>
      <c r="B75" s="51" t="s">
        <v>499</v>
      </c>
      <c r="C75" s="69" t="s">
        <v>492</v>
      </c>
      <c r="D75" s="51">
        <v>33</v>
      </c>
    </row>
    <row r="76" spans="1:4" hidden="1">
      <c r="A76" s="342" t="s">
        <v>488</v>
      </c>
      <c r="B76" s="342"/>
      <c r="C76" s="69"/>
      <c r="D76" s="70">
        <v>1933</v>
      </c>
    </row>
  </sheetData>
  <mergeCells count="20">
    <mergeCell ref="A76:B76"/>
    <mergeCell ref="A53:A58"/>
    <mergeCell ref="A59:C59"/>
    <mergeCell ref="A60:C60"/>
    <mergeCell ref="A63:D63"/>
    <mergeCell ref="A64:A65"/>
    <mergeCell ref="B64:B65"/>
    <mergeCell ref="D64:D65"/>
    <mergeCell ref="A52:C52"/>
    <mergeCell ref="A1:D1"/>
    <mergeCell ref="A4:A9"/>
    <mergeCell ref="A10:C10"/>
    <mergeCell ref="A11:A16"/>
    <mergeCell ref="A17:C17"/>
    <mergeCell ref="A18:A23"/>
    <mergeCell ref="A24:C24"/>
    <mergeCell ref="A25:A30"/>
    <mergeCell ref="A31:C31"/>
    <mergeCell ref="A38:C38"/>
    <mergeCell ref="A45:C45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E18" sqref="E18"/>
    </sheetView>
  </sheetViews>
  <sheetFormatPr defaultRowHeight="12.75"/>
  <cols>
    <col min="1" max="1" width="9.140625" style="45"/>
    <col min="2" max="2" width="55.7109375" style="45" customWidth="1"/>
    <col min="3" max="3" width="14.140625" style="45" customWidth="1"/>
    <col min="4" max="16384" width="9.140625" style="45"/>
  </cols>
  <sheetData>
    <row r="1" spans="1:3" ht="53.25" customHeight="1">
      <c r="A1" s="349" t="s">
        <v>597</v>
      </c>
      <c r="B1" s="349"/>
      <c r="C1" s="349"/>
    </row>
    <row r="3" spans="1:3" ht="38.25">
      <c r="A3" s="77" t="s">
        <v>500</v>
      </c>
      <c r="B3" s="78" t="s">
        <v>473</v>
      </c>
      <c r="C3" s="204" t="s">
        <v>579</v>
      </c>
    </row>
    <row r="4" spans="1:3" ht="31.5" customHeight="1">
      <c r="A4" s="78">
        <v>1</v>
      </c>
      <c r="B4" s="241" t="s">
        <v>501</v>
      </c>
      <c r="C4" s="78">
        <v>91</v>
      </c>
    </row>
    <row r="5" spans="1:3" ht="31.5" customHeight="1">
      <c r="A5" s="78">
        <v>2</v>
      </c>
      <c r="B5" s="241" t="s">
        <v>502</v>
      </c>
      <c r="C5" s="78">
        <v>2</v>
      </c>
    </row>
    <row r="6" spans="1:3" ht="31.5" customHeight="1">
      <c r="A6" s="78">
        <v>3</v>
      </c>
      <c r="B6" s="241" t="s">
        <v>503</v>
      </c>
      <c r="C6" s="78">
        <v>2</v>
      </c>
    </row>
    <row r="7" spans="1:3">
      <c r="A7" s="342" t="s">
        <v>550</v>
      </c>
      <c r="B7" s="342"/>
      <c r="C7" s="78">
        <v>95</v>
      </c>
    </row>
  </sheetData>
  <mergeCells count="2">
    <mergeCell ref="A7:B7"/>
    <mergeCell ref="A1:C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K15" sqref="K15"/>
    </sheetView>
  </sheetViews>
  <sheetFormatPr defaultRowHeight="12.75"/>
  <cols>
    <col min="1" max="1" width="6.140625" style="45" customWidth="1"/>
    <col min="2" max="2" width="46.85546875" style="45" customWidth="1"/>
    <col min="3" max="4" width="12.7109375" style="45" customWidth="1"/>
    <col min="5" max="16384" width="9.140625" style="45"/>
  </cols>
  <sheetData>
    <row r="1" spans="1:4" ht="19.5" customHeight="1">
      <c r="A1" s="349" t="s">
        <v>598</v>
      </c>
      <c r="B1" s="350"/>
      <c r="C1" s="350"/>
      <c r="D1" s="350"/>
    </row>
    <row r="2" spans="1:4">
      <c r="A2" s="347" t="s">
        <v>0</v>
      </c>
      <c r="B2" s="348" t="s">
        <v>473</v>
      </c>
      <c r="C2" s="348" t="s">
        <v>579</v>
      </c>
      <c r="D2" s="348"/>
    </row>
    <row r="3" spans="1:4" ht="38.25">
      <c r="A3" s="347"/>
      <c r="B3" s="348"/>
      <c r="C3" s="78" t="s">
        <v>504</v>
      </c>
      <c r="D3" s="78" t="s">
        <v>505</v>
      </c>
    </row>
    <row r="4" spans="1:4">
      <c r="A4" s="78">
        <v>1</v>
      </c>
      <c r="B4" s="76" t="s">
        <v>477</v>
      </c>
      <c r="C4" s="269">
        <v>300</v>
      </c>
      <c r="D4" s="270">
        <v>1500</v>
      </c>
    </row>
    <row r="5" spans="1:4">
      <c r="A5" s="78">
        <v>2</v>
      </c>
      <c r="B5" s="76" t="s">
        <v>493</v>
      </c>
      <c r="C5" s="269">
        <v>100</v>
      </c>
      <c r="D5" s="269">
        <v>300</v>
      </c>
    </row>
    <row r="6" spans="1:4">
      <c r="A6" s="78">
        <v>3</v>
      </c>
      <c r="B6" s="76" t="s">
        <v>494</v>
      </c>
      <c r="C6" s="269">
        <v>400</v>
      </c>
      <c r="D6" s="270">
        <v>1200</v>
      </c>
    </row>
    <row r="7" spans="1:4">
      <c r="A7" s="78">
        <v>4</v>
      </c>
      <c r="B7" s="76" t="s">
        <v>495</v>
      </c>
      <c r="C7" s="269">
        <v>120</v>
      </c>
      <c r="D7" s="269">
        <v>360</v>
      </c>
    </row>
    <row r="8" spans="1:4">
      <c r="A8" s="78">
        <v>5</v>
      </c>
      <c r="B8" s="76" t="s">
        <v>496</v>
      </c>
      <c r="C8" s="269">
        <v>210</v>
      </c>
      <c r="D8" s="269">
        <v>630</v>
      </c>
    </row>
    <row r="9" spans="1:4">
      <c r="A9" s="78">
        <v>6</v>
      </c>
      <c r="B9" s="76" t="s">
        <v>49</v>
      </c>
      <c r="C9" s="269">
        <v>120</v>
      </c>
      <c r="D9" s="269">
        <v>360</v>
      </c>
    </row>
    <row r="10" spans="1:4">
      <c r="A10" s="78">
        <v>7</v>
      </c>
      <c r="B10" s="76" t="s">
        <v>497</v>
      </c>
      <c r="C10" s="269">
        <v>210</v>
      </c>
      <c r="D10" s="269">
        <v>630</v>
      </c>
    </row>
    <row r="11" spans="1:4">
      <c r="A11" s="77">
        <v>8</v>
      </c>
      <c r="B11" s="76" t="s">
        <v>498</v>
      </c>
      <c r="C11" s="269">
        <v>210</v>
      </c>
      <c r="D11" s="269">
        <v>630</v>
      </c>
    </row>
    <row r="12" spans="1:4">
      <c r="A12" s="77">
        <v>9</v>
      </c>
      <c r="B12" s="76" t="s">
        <v>499</v>
      </c>
      <c r="C12" s="269">
        <v>263</v>
      </c>
      <c r="D12" s="269">
        <v>189</v>
      </c>
    </row>
    <row r="13" spans="1:4">
      <c r="A13" s="342" t="s">
        <v>550</v>
      </c>
      <c r="B13" s="342"/>
      <c r="C13" s="270">
        <v>1933</v>
      </c>
      <c r="D13" s="270">
        <v>5799</v>
      </c>
    </row>
    <row r="15" spans="1:4">
      <c r="A15" s="22" t="s">
        <v>604</v>
      </c>
      <c r="B15" s="22"/>
      <c r="C15" s="22"/>
      <c r="D15" s="22"/>
    </row>
    <row r="16" spans="1:4">
      <c r="A16" s="347" t="s">
        <v>0</v>
      </c>
      <c r="B16" s="348" t="s">
        <v>473</v>
      </c>
      <c r="C16" s="348" t="s">
        <v>579</v>
      </c>
      <c r="D16" s="348"/>
    </row>
    <row r="17" spans="1:4" ht="38.25">
      <c r="A17" s="347"/>
      <c r="B17" s="348"/>
      <c r="C17" s="267" t="s">
        <v>504</v>
      </c>
      <c r="D17" s="267" t="s">
        <v>505</v>
      </c>
    </row>
    <row r="18" spans="1:4">
      <c r="A18" s="268">
        <v>1</v>
      </c>
      <c r="B18" s="268" t="s">
        <v>280</v>
      </c>
      <c r="C18" s="268">
        <v>523</v>
      </c>
      <c r="D18" s="268">
        <v>10983</v>
      </c>
    </row>
  </sheetData>
  <mergeCells count="8">
    <mergeCell ref="A16:A17"/>
    <mergeCell ref="B16:B17"/>
    <mergeCell ref="C16:D16"/>
    <mergeCell ref="A1:D1"/>
    <mergeCell ref="A13:B13"/>
    <mergeCell ref="A2:A3"/>
    <mergeCell ref="B2:B3"/>
    <mergeCell ref="C2:D2"/>
  </mergeCells>
  <pageMargins left="0.31496062992125984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65"/>
  <sheetViews>
    <sheetView workbookViewId="0">
      <pane xSplit="2" ySplit="4" topLeftCell="C112" activePane="bottomRight" state="frozen"/>
      <selection pane="topRight" activeCell="C1" sqref="C1"/>
      <selection pane="bottomLeft" activeCell="A5" sqref="A5"/>
      <selection pane="bottomRight" activeCell="A6" sqref="A6:A128"/>
    </sheetView>
  </sheetViews>
  <sheetFormatPr defaultRowHeight="12.75"/>
  <cols>
    <col min="1" max="1" width="4.5703125" style="89" customWidth="1"/>
    <col min="2" max="2" width="48.7109375" style="90" customWidth="1"/>
    <col min="3" max="3" width="10.7109375" style="129" customWidth="1"/>
    <col min="4" max="4" width="9.140625" style="129" customWidth="1"/>
    <col min="5" max="5" width="9.42578125" style="123" customWidth="1"/>
    <col min="6" max="249" width="9.140625" style="123"/>
    <col min="250" max="250" width="4.5703125" style="123" customWidth="1"/>
    <col min="251" max="251" width="45.7109375" style="123" bestFit="1" customWidth="1"/>
    <col min="252" max="252" width="14.140625" style="123" customWidth="1"/>
    <col min="253" max="253" width="12" style="123" bestFit="1" customWidth="1"/>
    <col min="254" max="254" width="14.140625" style="123" customWidth="1"/>
    <col min="255" max="255" width="11.85546875" style="123" bestFit="1" customWidth="1"/>
    <col min="256" max="505" width="9.140625" style="123"/>
    <col min="506" max="506" width="4.5703125" style="123" customWidth="1"/>
    <col min="507" max="507" width="45.7109375" style="123" bestFit="1" customWidth="1"/>
    <col min="508" max="508" width="14.140625" style="123" customWidth="1"/>
    <col min="509" max="509" width="12" style="123" bestFit="1" customWidth="1"/>
    <col min="510" max="510" width="14.140625" style="123" customWidth="1"/>
    <col min="511" max="511" width="11.85546875" style="123" bestFit="1" customWidth="1"/>
    <col min="512" max="761" width="9.140625" style="123"/>
    <col min="762" max="762" width="4.5703125" style="123" customWidth="1"/>
    <col min="763" max="763" width="45.7109375" style="123" bestFit="1" customWidth="1"/>
    <col min="764" max="764" width="14.140625" style="123" customWidth="1"/>
    <col min="765" max="765" width="12" style="123" bestFit="1" customWidth="1"/>
    <col min="766" max="766" width="14.140625" style="123" customWidth="1"/>
    <col min="767" max="767" width="11.85546875" style="123" bestFit="1" customWidth="1"/>
    <col min="768" max="1017" width="9.140625" style="123"/>
    <col min="1018" max="1018" width="4.5703125" style="123" customWidth="1"/>
    <col min="1019" max="1019" width="45.7109375" style="123" bestFit="1" customWidth="1"/>
    <col min="1020" max="1020" width="14.140625" style="123" customWidth="1"/>
    <col min="1021" max="1021" width="12" style="123" bestFit="1" customWidth="1"/>
    <col min="1022" max="1022" width="14.140625" style="123" customWidth="1"/>
    <col min="1023" max="1023" width="11.85546875" style="123" bestFit="1" customWidth="1"/>
    <col min="1024" max="1273" width="9.140625" style="123"/>
    <col min="1274" max="1274" width="4.5703125" style="123" customWidth="1"/>
    <col min="1275" max="1275" width="45.7109375" style="123" bestFit="1" customWidth="1"/>
    <col min="1276" max="1276" width="14.140625" style="123" customWidth="1"/>
    <col min="1277" max="1277" width="12" style="123" bestFit="1" customWidth="1"/>
    <col min="1278" max="1278" width="14.140625" style="123" customWidth="1"/>
    <col min="1279" max="1279" width="11.85546875" style="123" bestFit="1" customWidth="1"/>
    <col min="1280" max="1529" width="9.140625" style="123"/>
    <col min="1530" max="1530" width="4.5703125" style="123" customWidth="1"/>
    <col min="1531" max="1531" width="45.7109375" style="123" bestFit="1" customWidth="1"/>
    <col min="1532" max="1532" width="14.140625" style="123" customWidth="1"/>
    <col min="1533" max="1533" width="12" style="123" bestFit="1" customWidth="1"/>
    <col min="1534" max="1534" width="14.140625" style="123" customWidth="1"/>
    <col min="1535" max="1535" width="11.85546875" style="123" bestFit="1" customWidth="1"/>
    <col min="1536" max="1785" width="9.140625" style="123"/>
    <col min="1786" max="1786" width="4.5703125" style="123" customWidth="1"/>
    <col min="1787" max="1787" width="45.7109375" style="123" bestFit="1" customWidth="1"/>
    <col min="1788" max="1788" width="14.140625" style="123" customWidth="1"/>
    <col min="1789" max="1789" width="12" style="123" bestFit="1" customWidth="1"/>
    <col min="1790" max="1790" width="14.140625" style="123" customWidth="1"/>
    <col min="1791" max="1791" width="11.85546875" style="123" bestFit="1" customWidth="1"/>
    <col min="1792" max="2041" width="9.140625" style="123"/>
    <col min="2042" max="2042" width="4.5703125" style="123" customWidth="1"/>
    <col min="2043" max="2043" width="45.7109375" style="123" bestFit="1" customWidth="1"/>
    <col min="2044" max="2044" width="14.140625" style="123" customWidth="1"/>
    <col min="2045" max="2045" width="12" style="123" bestFit="1" customWidth="1"/>
    <col min="2046" max="2046" width="14.140625" style="123" customWidth="1"/>
    <col min="2047" max="2047" width="11.85546875" style="123" bestFit="1" customWidth="1"/>
    <col min="2048" max="2297" width="9.140625" style="123"/>
    <col min="2298" max="2298" width="4.5703125" style="123" customWidth="1"/>
    <col min="2299" max="2299" width="45.7109375" style="123" bestFit="1" customWidth="1"/>
    <col min="2300" max="2300" width="14.140625" style="123" customWidth="1"/>
    <col min="2301" max="2301" width="12" style="123" bestFit="1" customWidth="1"/>
    <col min="2302" max="2302" width="14.140625" style="123" customWidth="1"/>
    <col min="2303" max="2303" width="11.85546875" style="123" bestFit="1" customWidth="1"/>
    <col min="2304" max="2553" width="9.140625" style="123"/>
    <col min="2554" max="2554" width="4.5703125" style="123" customWidth="1"/>
    <col min="2555" max="2555" width="45.7109375" style="123" bestFit="1" customWidth="1"/>
    <col min="2556" max="2556" width="14.140625" style="123" customWidth="1"/>
    <col min="2557" max="2557" width="12" style="123" bestFit="1" customWidth="1"/>
    <col min="2558" max="2558" width="14.140625" style="123" customWidth="1"/>
    <col min="2559" max="2559" width="11.85546875" style="123" bestFit="1" customWidth="1"/>
    <col min="2560" max="2809" width="9.140625" style="123"/>
    <col min="2810" max="2810" width="4.5703125" style="123" customWidth="1"/>
    <col min="2811" max="2811" width="45.7109375" style="123" bestFit="1" customWidth="1"/>
    <col min="2812" max="2812" width="14.140625" style="123" customWidth="1"/>
    <col min="2813" max="2813" width="12" style="123" bestFit="1" customWidth="1"/>
    <col min="2814" max="2814" width="14.140625" style="123" customWidth="1"/>
    <col min="2815" max="2815" width="11.85546875" style="123" bestFit="1" customWidth="1"/>
    <col min="2816" max="3065" width="9.140625" style="123"/>
    <col min="3066" max="3066" width="4.5703125" style="123" customWidth="1"/>
    <col min="3067" max="3067" width="45.7109375" style="123" bestFit="1" customWidth="1"/>
    <col min="3068" max="3068" width="14.140625" style="123" customWidth="1"/>
    <col min="3069" max="3069" width="12" style="123" bestFit="1" customWidth="1"/>
    <col min="3070" max="3070" width="14.140625" style="123" customWidth="1"/>
    <col min="3071" max="3071" width="11.85546875" style="123" bestFit="1" customWidth="1"/>
    <col min="3072" max="3321" width="9.140625" style="123"/>
    <col min="3322" max="3322" width="4.5703125" style="123" customWidth="1"/>
    <col min="3323" max="3323" width="45.7109375" style="123" bestFit="1" customWidth="1"/>
    <col min="3324" max="3324" width="14.140625" style="123" customWidth="1"/>
    <col min="3325" max="3325" width="12" style="123" bestFit="1" customWidth="1"/>
    <col min="3326" max="3326" width="14.140625" style="123" customWidth="1"/>
    <col min="3327" max="3327" width="11.85546875" style="123" bestFit="1" customWidth="1"/>
    <col min="3328" max="3577" width="9.140625" style="123"/>
    <col min="3578" max="3578" width="4.5703125" style="123" customWidth="1"/>
    <col min="3579" max="3579" width="45.7109375" style="123" bestFit="1" customWidth="1"/>
    <col min="3580" max="3580" width="14.140625" style="123" customWidth="1"/>
    <col min="3581" max="3581" width="12" style="123" bestFit="1" customWidth="1"/>
    <col min="3582" max="3582" width="14.140625" style="123" customWidth="1"/>
    <col min="3583" max="3583" width="11.85546875" style="123" bestFit="1" customWidth="1"/>
    <col min="3584" max="3833" width="9.140625" style="123"/>
    <col min="3834" max="3834" width="4.5703125" style="123" customWidth="1"/>
    <col min="3835" max="3835" width="45.7109375" style="123" bestFit="1" customWidth="1"/>
    <col min="3836" max="3836" width="14.140625" style="123" customWidth="1"/>
    <col min="3837" max="3837" width="12" style="123" bestFit="1" customWidth="1"/>
    <col min="3838" max="3838" width="14.140625" style="123" customWidth="1"/>
    <col min="3839" max="3839" width="11.85546875" style="123" bestFit="1" customWidth="1"/>
    <col min="3840" max="4089" width="9.140625" style="123"/>
    <col min="4090" max="4090" width="4.5703125" style="123" customWidth="1"/>
    <col min="4091" max="4091" width="45.7109375" style="123" bestFit="1" customWidth="1"/>
    <col min="4092" max="4092" width="14.140625" style="123" customWidth="1"/>
    <col min="4093" max="4093" width="12" style="123" bestFit="1" customWidth="1"/>
    <col min="4094" max="4094" width="14.140625" style="123" customWidth="1"/>
    <col min="4095" max="4095" width="11.85546875" style="123" bestFit="1" customWidth="1"/>
    <col min="4096" max="4345" width="9.140625" style="123"/>
    <col min="4346" max="4346" width="4.5703125" style="123" customWidth="1"/>
    <col min="4347" max="4347" width="45.7109375" style="123" bestFit="1" customWidth="1"/>
    <col min="4348" max="4348" width="14.140625" style="123" customWidth="1"/>
    <col min="4349" max="4349" width="12" style="123" bestFit="1" customWidth="1"/>
    <col min="4350" max="4350" width="14.140625" style="123" customWidth="1"/>
    <col min="4351" max="4351" width="11.85546875" style="123" bestFit="1" customWidth="1"/>
    <col min="4352" max="4601" width="9.140625" style="123"/>
    <col min="4602" max="4602" width="4.5703125" style="123" customWidth="1"/>
    <col min="4603" max="4603" width="45.7109375" style="123" bestFit="1" customWidth="1"/>
    <col min="4604" max="4604" width="14.140625" style="123" customWidth="1"/>
    <col min="4605" max="4605" width="12" style="123" bestFit="1" customWidth="1"/>
    <col min="4606" max="4606" width="14.140625" style="123" customWidth="1"/>
    <col min="4607" max="4607" width="11.85546875" style="123" bestFit="1" customWidth="1"/>
    <col min="4608" max="4857" width="9.140625" style="123"/>
    <col min="4858" max="4858" width="4.5703125" style="123" customWidth="1"/>
    <col min="4859" max="4859" width="45.7109375" style="123" bestFit="1" customWidth="1"/>
    <col min="4860" max="4860" width="14.140625" style="123" customWidth="1"/>
    <col min="4861" max="4861" width="12" style="123" bestFit="1" customWidth="1"/>
    <col min="4862" max="4862" width="14.140625" style="123" customWidth="1"/>
    <col min="4863" max="4863" width="11.85546875" style="123" bestFit="1" customWidth="1"/>
    <col min="4864" max="5113" width="9.140625" style="123"/>
    <col min="5114" max="5114" width="4.5703125" style="123" customWidth="1"/>
    <col min="5115" max="5115" width="45.7109375" style="123" bestFit="1" customWidth="1"/>
    <col min="5116" max="5116" width="14.140625" style="123" customWidth="1"/>
    <col min="5117" max="5117" width="12" style="123" bestFit="1" customWidth="1"/>
    <col min="5118" max="5118" width="14.140625" style="123" customWidth="1"/>
    <col min="5119" max="5119" width="11.85546875" style="123" bestFit="1" customWidth="1"/>
    <col min="5120" max="5369" width="9.140625" style="123"/>
    <col min="5370" max="5370" width="4.5703125" style="123" customWidth="1"/>
    <col min="5371" max="5371" width="45.7109375" style="123" bestFit="1" customWidth="1"/>
    <col min="5372" max="5372" width="14.140625" style="123" customWidth="1"/>
    <col min="5373" max="5373" width="12" style="123" bestFit="1" customWidth="1"/>
    <col min="5374" max="5374" width="14.140625" style="123" customWidth="1"/>
    <col min="5375" max="5375" width="11.85546875" style="123" bestFit="1" customWidth="1"/>
    <col min="5376" max="5625" width="9.140625" style="123"/>
    <col min="5626" max="5626" width="4.5703125" style="123" customWidth="1"/>
    <col min="5627" max="5627" width="45.7109375" style="123" bestFit="1" customWidth="1"/>
    <col min="5628" max="5628" width="14.140625" style="123" customWidth="1"/>
    <col min="5629" max="5629" width="12" style="123" bestFit="1" customWidth="1"/>
    <col min="5630" max="5630" width="14.140625" style="123" customWidth="1"/>
    <col min="5631" max="5631" width="11.85546875" style="123" bestFit="1" customWidth="1"/>
    <col min="5632" max="5881" width="9.140625" style="123"/>
    <col min="5882" max="5882" width="4.5703125" style="123" customWidth="1"/>
    <col min="5883" max="5883" width="45.7109375" style="123" bestFit="1" customWidth="1"/>
    <col min="5884" max="5884" width="14.140625" style="123" customWidth="1"/>
    <col min="5885" max="5885" width="12" style="123" bestFit="1" customWidth="1"/>
    <col min="5886" max="5886" width="14.140625" style="123" customWidth="1"/>
    <col min="5887" max="5887" width="11.85546875" style="123" bestFit="1" customWidth="1"/>
    <col min="5888" max="6137" width="9.140625" style="123"/>
    <col min="6138" max="6138" width="4.5703125" style="123" customWidth="1"/>
    <col min="6139" max="6139" width="45.7109375" style="123" bestFit="1" customWidth="1"/>
    <col min="6140" max="6140" width="14.140625" style="123" customWidth="1"/>
    <col min="6141" max="6141" width="12" style="123" bestFit="1" customWidth="1"/>
    <col min="6142" max="6142" width="14.140625" style="123" customWidth="1"/>
    <col min="6143" max="6143" width="11.85546875" style="123" bestFit="1" customWidth="1"/>
    <col min="6144" max="6393" width="9.140625" style="123"/>
    <col min="6394" max="6394" width="4.5703125" style="123" customWidth="1"/>
    <col min="6395" max="6395" width="45.7109375" style="123" bestFit="1" customWidth="1"/>
    <col min="6396" max="6396" width="14.140625" style="123" customWidth="1"/>
    <col min="6397" max="6397" width="12" style="123" bestFit="1" customWidth="1"/>
    <col min="6398" max="6398" width="14.140625" style="123" customWidth="1"/>
    <col min="6399" max="6399" width="11.85546875" style="123" bestFit="1" customWidth="1"/>
    <col min="6400" max="6649" width="9.140625" style="123"/>
    <col min="6650" max="6650" width="4.5703125" style="123" customWidth="1"/>
    <col min="6651" max="6651" width="45.7109375" style="123" bestFit="1" customWidth="1"/>
    <col min="6652" max="6652" width="14.140625" style="123" customWidth="1"/>
    <col min="6653" max="6653" width="12" style="123" bestFit="1" customWidth="1"/>
    <col min="6654" max="6654" width="14.140625" style="123" customWidth="1"/>
    <col min="6655" max="6655" width="11.85546875" style="123" bestFit="1" customWidth="1"/>
    <col min="6656" max="6905" width="9.140625" style="123"/>
    <col min="6906" max="6906" width="4.5703125" style="123" customWidth="1"/>
    <col min="6907" max="6907" width="45.7109375" style="123" bestFit="1" customWidth="1"/>
    <col min="6908" max="6908" width="14.140625" style="123" customWidth="1"/>
    <col min="6909" max="6909" width="12" style="123" bestFit="1" customWidth="1"/>
    <col min="6910" max="6910" width="14.140625" style="123" customWidth="1"/>
    <col min="6911" max="6911" width="11.85546875" style="123" bestFit="1" customWidth="1"/>
    <col min="6912" max="7161" width="9.140625" style="123"/>
    <col min="7162" max="7162" width="4.5703125" style="123" customWidth="1"/>
    <col min="7163" max="7163" width="45.7109375" style="123" bestFit="1" customWidth="1"/>
    <col min="7164" max="7164" width="14.140625" style="123" customWidth="1"/>
    <col min="7165" max="7165" width="12" style="123" bestFit="1" customWidth="1"/>
    <col min="7166" max="7166" width="14.140625" style="123" customWidth="1"/>
    <col min="7167" max="7167" width="11.85546875" style="123" bestFit="1" customWidth="1"/>
    <col min="7168" max="7417" width="9.140625" style="123"/>
    <col min="7418" max="7418" width="4.5703125" style="123" customWidth="1"/>
    <col min="7419" max="7419" width="45.7109375" style="123" bestFit="1" customWidth="1"/>
    <col min="7420" max="7420" width="14.140625" style="123" customWidth="1"/>
    <col min="7421" max="7421" width="12" style="123" bestFit="1" customWidth="1"/>
    <col min="7422" max="7422" width="14.140625" style="123" customWidth="1"/>
    <col min="7423" max="7423" width="11.85546875" style="123" bestFit="1" customWidth="1"/>
    <col min="7424" max="7673" width="9.140625" style="123"/>
    <col min="7674" max="7674" width="4.5703125" style="123" customWidth="1"/>
    <col min="7675" max="7675" width="45.7109375" style="123" bestFit="1" customWidth="1"/>
    <col min="7676" max="7676" width="14.140625" style="123" customWidth="1"/>
    <col min="7677" max="7677" width="12" style="123" bestFit="1" customWidth="1"/>
    <col min="7678" max="7678" width="14.140625" style="123" customWidth="1"/>
    <col min="7679" max="7679" width="11.85546875" style="123" bestFit="1" customWidth="1"/>
    <col min="7680" max="7929" width="9.140625" style="123"/>
    <col min="7930" max="7930" width="4.5703125" style="123" customWidth="1"/>
    <col min="7931" max="7931" width="45.7109375" style="123" bestFit="1" customWidth="1"/>
    <col min="7932" max="7932" width="14.140625" style="123" customWidth="1"/>
    <col min="7933" max="7933" width="12" style="123" bestFit="1" customWidth="1"/>
    <col min="7934" max="7934" width="14.140625" style="123" customWidth="1"/>
    <col min="7935" max="7935" width="11.85546875" style="123" bestFit="1" customWidth="1"/>
    <col min="7936" max="8185" width="9.140625" style="123"/>
    <col min="8186" max="8186" width="4.5703125" style="123" customWidth="1"/>
    <col min="8187" max="8187" width="45.7109375" style="123" bestFit="1" customWidth="1"/>
    <col min="8188" max="8188" width="14.140625" style="123" customWidth="1"/>
    <col min="8189" max="8189" width="12" style="123" bestFit="1" customWidth="1"/>
    <col min="8190" max="8190" width="14.140625" style="123" customWidth="1"/>
    <col min="8191" max="8191" width="11.85546875" style="123" bestFit="1" customWidth="1"/>
    <col min="8192" max="8441" width="9.140625" style="123"/>
    <col min="8442" max="8442" width="4.5703125" style="123" customWidth="1"/>
    <col min="8443" max="8443" width="45.7109375" style="123" bestFit="1" customWidth="1"/>
    <col min="8444" max="8444" width="14.140625" style="123" customWidth="1"/>
    <col min="8445" max="8445" width="12" style="123" bestFit="1" customWidth="1"/>
    <col min="8446" max="8446" width="14.140625" style="123" customWidth="1"/>
    <col min="8447" max="8447" width="11.85546875" style="123" bestFit="1" customWidth="1"/>
    <col min="8448" max="8697" width="9.140625" style="123"/>
    <col min="8698" max="8698" width="4.5703125" style="123" customWidth="1"/>
    <col min="8699" max="8699" width="45.7109375" style="123" bestFit="1" customWidth="1"/>
    <col min="8700" max="8700" width="14.140625" style="123" customWidth="1"/>
    <col min="8701" max="8701" width="12" style="123" bestFit="1" customWidth="1"/>
    <col min="8702" max="8702" width="14.140625" style="123" customWidth="1"/>
    <col min="8703" max="8703" width="11.85546875" style="123" bestFit="1" customWidth="1"/>
    <col min="8704" max="8953" width="9.140625" style="123"/>
    <col min="8954" max="8954" width="4.5703125" style="123" customWidth="1"/>
    <col min="8955" max="8955" width="45.7109375" style="123" bestFit="1" customWidth="1"/>
    <col min="8956" max="8956" width="14.140625" style="123" customWidth="1"/>
    <col min="8957" max="8957" width="12" style="123" bestFit="1" customWidth="1"/>
    <col min="8958" max="8958" width="14.140625" style="123" customWidth="1"/>
    <col min="8959" max="8959" width="11.85546875" style="123" bestFit="1" customWidth="1"/>
    <col min="8960" max="9209" width="9.140625" style="123"/>
    <col min="9210" max="9210" width="4.5703125" style="123" customWidth="1"/>
    <col min="9211" max="9211" width="45.7109375" style="123" bestFit="1" customWidth="1"/>
    <col min="9212" max="9212" width="14.140625" style="123" customWidth="1"/>
    <col min="9213" max="9213" width="12" style="123" bestFit="1" customWidth="1"/>
    <col min="9214" max="9214" width="14.140625" style="123" customWidth="1"/>
    <col min="9215" max="9215" width="11.85546875" style="123" bestFit="1" customWidth="1"/>
    <col min="9216" max="9465" width="9.140625" style="123"/>
    <col min="9466" max="9466" width="4.5703125" style="123" customWidth="1"/>
    <col min="9467" max="9467" width="45.7109375" style="123" bestFit="1" customWidth="1"/>
    <col min="9468" max="9468" width="14.140625" style="123" customWidth="1"/>
    <col min="9469" max="9469" width="12" style="123" bestFit="1" customWidth="1"/>
    <col min="9470" max="9470" width="14.140625" style="123" customWidth="1"/>
    <col min="9471" max="9471" width="11.85546875" style="123" bestFit="1" customWidth="1"/>
    <col min="9472" max="9721" width="9.140625" style="123"/>
    <col min="9722" max="9722" width="4.5703125" style="123" customWidth="1"/>
    <col min="9723" max="9723" width="45.7109375" style="123" bestFit="1" customWidth="1"/>
    <col min="9724" max="9724" width="14.140625" style="123" customWidth="1"/>
    <col min="9725" max="9725" width="12" style="123" bestFit="1" customWidth="1"/>
    <col min="9726" max="9726" width="14.140625" style="123" customWidth="1"/>
    <col min="9727" max="9727" width="11.85546875" style="123" bestFit="1" customWidth="1"/>
    <col min="9728" max="9977" width="9.140625" style="123"/>
    <col min="9978" max="9978" width="4.5703125" style="123" customWidth="1"/>
    <col min="9979" max="9979" width="45.7109375" style="123" bestFit="1" customWidth="1"/>
    <col min="9980" max="9980" width="14.140625" style="123" customWidth="1"/>
    <col min="9981" max="9981" width="12" style="123" bestFit="1" customWidth="1"/>
    <col min="9982" max="9982" width="14.140625" style="123" customWidth="1"/>
    <col min="9983" max="9983" width="11.85546875" style="123" bestFit="1" customWidth="1"/>
    <col min="9984" max="10233" width="9.140625" style="123"/>
    <col min="10234" max="10234" width="4.5703125" style="123" customWidth="1"/>
    <col min="10235" max="10235" width="45.7109375" style="123" bestFit="1" customWidth="1"/>
    <col min="10236" max="10236" width="14.140625" style="123" customWidth="1"/>
    <col min="10237" max="10237" width="12" style="123" bestFit="1" customWidth="1"/>
    <col min="10238" max="10238" width="14.140625" style="123" customWidth="1"/>
    <col min="10239" max="10239" width="11.85546875" style="123" bestFit="1" customWidth="1"/>
    <col min="10240" max="10489" width="9.140625" style="123"/>
    <col min="10490" max="10490" width="4.5703125" style="123" customWidth="1"/>
    <col min="10491" max="10491" width="45.7109375" style="123" bestFit="1" customWidth="1"/>
    <col min="10492" max="10492" width="14.140625" style="123" customWidth="1"/>
    <col min="10493" max="10493" width="12" style="123" bestFit="1" customWidth="1"/>
    <col min="10494" max="10494" width="14.140625" style="123" customWidth="1"/>
    <col min="10495" max="10495" width="11.85546875" style="123" bestFit="1" customWidth="1"/>
    <col min="10496" max="10745" width="9.140625" style="123"/>
    <col min="10746" max="10746" width="4.5703125" style="123" customWidth="1"/>
    <col min="10747" max="10747" width="45.7109375" style="123" bestFit="1" customWidth="1"/>
    <col min="10748" max="10748" width="14.140625" style="123" customWidth="1"/>
    <col min="10749" max="10749" width="12" style="123" bestFit="1" customWidth="1"/>
    <col min="10750" max="10750" width="14.140625" style="123" customWidth="1"/>
    <col min="10751" max="10751" width="11.85546875" style="123" bestFit="1" customWidth="1"/>
    <col min="10752" max="11001" width="9.140625" style="123"/>
    <col min="11002" max="11002" width="4.5703125" style="123" customWidth="1"/>
    <col min="11003" max="11003" width="45.7109375" style="123" bestFit="1" customWidth="1"/>
    <col min="11004" max="11004" width="14.140625" style="123" customWidth="1"/>
    <col min="11005" max="11005" width="12" style="123" bestFit="1" customWidth="1"/>
    <col min="11006" max="11006" width="14.140625" style="123" customWidth="1"/>
    <col min="11007" max="11007" width="11.85546875" style="123" bestFit="1" customWidth="1"/>
    <col min="11008" max="11257" width="9.140625" style="123"/>
    <col min="11258" max="11258" width="4.5703125" style="123" customWidth="1"/>
    <col min="11259" max="11259" width="45.7109375" style="123" bestFit="1" customWidth="1"/>
    <col min="11260" max="11260" width="14.140625" style="123" customWidth="1"/>
    <col min="11261" max="11261" width="12" style="123" bestFit="1" customWidth="1"/>
    <col min="11262" max="11262" width="14.140625" style="123" customWidth="1"/>
    <col min="11263" max="11263" width="11.85546875" style="123" bestFit="1" customWidth="1"/>
    <col min="11264" max="11513" width="9.140625" style="123"/>
    <col min="11514" max="11514" width="4.5703125" style="123" customWidth="1"/>
    <col min="11515" max="11515" width="45.7109375" style="123" bestFit="1" customWidth="1"/>
    <col min="11516" max="11516" width="14.140625" style="123" customWidth="1"/>
    <col min="11517" max="11517" width="12" style="123" bestFit="1" customWidth="1"/>
    <col min="11518" max="11518" width="14.140625" style="123" customWidth="1"/>
    <col min="11519" max="11519" width="11.85546875" style="123" bestFit="1" customWidth="1"/>
    <col min="11520" max="11769" width="9.140625" style="123"/>
    <col min="11770" max="11770" width="4.5703125" style="123" customWidth="1"/>
    <col min="11771" max="11771" width="45.7109375" style="123" bestFit="1" customWidth="1"/>
    <col min="11772" max="11772" width="14.140625" style="123" customWidth="1"/>
    <col min="11773" max="11773" width="12" style="123" bestFit="1" customWidth="1"/>
    <col min="11774" max="11774" width="14.140625" style="123" customWidth="1"/>
    <col min="11775" max="11775" width="11.85546875" style="123" bestFit="1" customWidth="1"/>
    <col min="11776" max="12025" width="9.140625" style="123"/>
    <col min="12026" max="12026" width="4.5703125" style="123" customWidth="1"/>
    <col min="12027" max="12027" width="45.7109375" style="123" bestFit="1" customWidth="1"/>
    <col min="12028" max="12028" width="14.140625" style="123" customWidth="1"/>
    <col min="12029" max="12029" width="12" style="123" bestFit="1" customWidth="1"/>
    <col min="12030" max="12030" width="14.140625" style="123" customWidth="1"/>
    <col min="12031" max="12031" width="11.85546875" style="123" bestFit="1" customWidth="1"/>
    <col min="12032" max="12281" width="9.140625" style="123"/>
    <col min="12282" max="12282" width="4.5703125" style="123" customWidth="1"/>
    <col min="12283" max="12283" width="45.7109375" style="123" bestFit="1" customWidth="1"/>
    <col min="12284" max="12284" width="14.140625" style="123" customWidth="1"/>
    <col min="12285" max="12285" width="12" style="123" bestFit="1" customWidth="1"/>
    <col min="12286" max="12286" width="14.140625" style="123" customWidth="1"/>
    <col min="12287" max="12287" width="11.85546875" style="123" bestFit="1" customWidth="1"/>
    <col min="12288" max="12537" width="9.140625" style="123"/>
    <col min="12538" max="12538" width="4.5703125" style="123" customWidth="1"/>
    <col min="12539" max="12539" width="45.7109375" style="123" bestFit="1" customWidth="1"/>
    <col min="12540" max="12540" width="14.140625" style="123" customWidth="1"/>
    <col min="12541" max="12541" width="12" style="123" bestFit="1" customWidth="1"/>
    <col min="12542" max="12542" width="14.140625" style="123" customWidth="1"/>
    <col min="12543" max="12543" width="11.85546875" style="123" bestFit="1" customWidth="1"/>
    <col min="12544" max="12793" width="9.140625" style="123"/>
    <col min="12794" max="12794" width="4.5703125" style="123" customWidth="1"/>
    <col min="12795" max="12795" width="45.7109375" style="123" bestFit="1" customWidth="1"/>
    <col min="12796" max="12796" width="14.140625" style="123" customWidth="1"/>
    <col min="12797" max="12797" width="12" style="123" bestFit="1" customWidth="1"/>
    <col min="12798" max="12798" width="14.140625" style="123" customWidth="1"/>
    <col min="12799" max="12799" width="11.85546875" style="123" bestFit="1" customWidth="1"/>
    <col min="12800" max="13049" width="9.140625" style="123"/>
    <col min="13050" max="13050" width="4.5703125" style="123" customWidth="1"/>
    <col min="13051" max="13051" width="45.7109375" style="123" bestFit="1" customWidth="1"/>
    <col min="13052" max="13052" width="14.140625" style="123" customWidth="1"/>
    <col min="13053" max="13053" width="12" style="123" bestFit="1" customWidth="1"/>
    <col min="13054" max="13054" width="14.140625" style="123" customWidth="1"/>
    <col min="13055" max="13055" width="11.85546875" style="123" bestFit="1" customWidth="1"/>
    <col min="13056" max="13305" width="9.140625" style="123"/>
    <col min="13306" max="13306" width="4.5703125" style="123" customWidth="1"/>
    <col min="13307" max="13307" width="45.7109375" style="123" bestFit="1" customWidth="1"/>
    <col min="13308" max="13308" width="14.140625" style="123" customWidth="1"/>
    <col min="13309" max="13309" width="12" style="123" bestFit="1" customWidth="1"/>
    <col min="13310" max="13310" width="14.140625" style="123" customWidth="1"/>
    <col min="13311" max="13311" width="11.85546875" style="123" bestFit="1" customWidth="1"/>
    <col min="13312" max="13561" width="9.140625" style="123"/>
    <col min="13562" max="13562" width="4.5703125" style="123" customWidth="1"/>
    <col min="13563" max="13563" width="45.7109375" style="123" bestFit="1" customWidth="1"/>
    <col min="13564" max="13564" width="14.140625" style="123" customWidth="1"/>
    <col min="13565" max="13565" width="12" style="123" bestFit="1" customWidth="1"/>
    <col min="13566" max="13566" width="14.140625" style="123" customWidth="1"/>
    <col min="13567" max="13567" width="11.85546875" style="123" bestFit="1" customWidth="1"/>
    <col min="13568" max="13817" width="9.140625" style="123"/>
    <col min="13818" max="13818" width="4.5703125" style="123" customWidth="1"/>
    <col min="13819" max="13819" width="45.7109375" style="123" bestFit="1" customWidth="1"/>
    <col min="13820" max="13820" width="14.140625" style="123" customWidth="1"/>
    <col min="13821" max="13821" width="12" style="123" bestFit="1" customWidth="1"/>
    <col min="13822" max="13822" width="14.140625" style="123" customWidth="1"/>
    <col min="13823" max="13823" width="11.85546875" style="123" bestFit="1" customWidth="1"/>
    <col min="13824" max="14073" width="9.140625" style="123"/>
    <col min="14074" max="14074" width="4.5703125" style="123" customWidth="1"/>
    <col min="14075" max="14075" width="45.7109375" style="123" bestFit="1" customWidth="1"/>
    <col min="14076" max="14076" width="14.140625" style="123" customWidth="1"/>
    <col min="14077" max="14077" width="12" style="123" bestFit="1" customWidth="1"/>
    <col min="14078" max="14078" width="14.140625" style="123" customWidth="1"/>
    <col min="14079" max="14079" width="11.85546875" style="123" bestFit="1" customWidth="1"/>
    <col min="14080" max="14329" width="9.140625" style="123"/>
    <col min="14330" max="14330" width="4.5703125" style="123" customWidth="1"/>
    <col min="14331" max="14331" width="45.7109375" style="123" bestFit="1" customWidth="1"/>
    <col min="14332" max="14332" width="14.140625" style="123" customWidth="1"/>
    <col min="14333" max="14333" width="12" style="123" bestFit="1" customWidth="1"/>
    <col min="14334" max="14334" width="14.140625" style="123" customWidth="1"/>
    <col min="14335" max="14335" width="11.85546875" style="123" bestFit="1" customWidth="1"/>
    <col min="14336" max="14585" width="9.140625" style="123"/>
    <col min="14586" max="14586" width="4.5703125" style="123" customWidth="1"/>
    <col min="14587" max="14587" width="45.7109375" style="123" bestFit="1" customWidth="1"/>
    <col min="14588" max="14588" width="14.140625" style="123" customWidth="1"/>
    <col min="14589" max="14589" width="12" style="123" bestFit="1" customWidth="1"/>
    <col min="14590" max="14590" width="14.140625" style="123" customWidth="1"/>
    <col min="14591" max="14591" width="11.85546875" style="123" bestFit="1" customWidth="1"/>
    <col min="14592" max="14841" width="9.140625" style="123"/>
    <col min="14842" max="14842" width="4.5703125" style="123" customWidth="1"/>
    <col min="14843" max="14843" width="45.7109375" style="123" bestFit="1" customWidth="1"/>
    <col min="14844" max="14844" width="14.140625" style="123" customWidth="1"/>
    <col min="14845" max="14845" width="12" style="123" bestFit="1" customWidth="1"/>
    <col min="14846" max="14846" width="14.140625" style="123" customWidth="1"/>
    <col min="14847" max="14847" width="11.85546875" style="123" bestFit="1" customWidth="1"/>
    <col min="14848" max="15097" width="9.140625" style="123"/>
    <col min="15098" max="15098" width="4.5703125" style="123" customWidth="1"/>
    <col min="15099" max="15099" width="45.7109375" style="123" bestFit="1" customWidth="1"/>
    <col min="15100" max="15100" width="14.140625" style="123" customWidth="1"/>
    <col min="15101" max="15101" width="12" style="123" bestFit="1" customWidth="1"/>
    <col min="15102" max="15102" width="14.140625" style="123" customWidth="1"/>
    <col min="15103" max="15103" width="11.85546875" style="123" bestFit="1" customWidth="1"/>
    <col min="15104" max="15353" width="9.140625" style="123"/>
    <col min="15354" max="15354" width="4.5703125" style="123" customWidth="1"/>
    <col min="15355" max="15355" width="45.7109375" style="123" bestFit="1" customWidth="1"/>
    <col min="15356" max="15356" width="14.140625" style="123" customWidth="1"/>
    <col min="15357" max="15357" width="12" style="123" bestFit="1" customWidth="1"/>
    <col min="15358" max="15358" width="14.140625" style="123" customWidth="1"/>
    <col min="15359" max="15359" width="11.85546875" style="123" bestFit="1" customWidth="1"/>
    <col min="15360" max="15609" width="9.140625" style="123"/>
    <col min="15610" max="15610" width="4.5703125" style="123" customWidth="1"/>
    <col min="15611" max="15611" width="45.7109375" style="123" bestFit="1" customWidth="1"/>
    <col min="15612" max="15612" width="14.140625" style="123" customWidth="1"/>
    <col min="15613" max="15613" width="12" style="123" bestFit="1" customWidth="1"/>
    <col min="15614" max="15614" width="14.140625" style="123" customWidth="1"/>
    <col min="15615" max="15615" width="11.85546875" style="123" bestFit="1" customWidth="1"/>
    <col min="15616" max="15865" width="9.140625" style="123"/>
    <col min="15866" max="15866" width="4.5703125" style="123" customWidth="1"/>
    <col min="15867" max="15867" width="45.7109375" style="123" bestFit="1" customWidth="1"/>
    <col min="15868" max="15868" width="14.140625" style="123" customWidth="1"/>
    <col min="15869" max="15869" width="12" style="123" bestFit="1" customWidth="1"/>
    <col min="15870" max="15870" width="14.140625" style="123" customWidth="1"/>
    <col min="15871" max="15871" width="11.85546875" style="123" bestFit="1" customWidth="1"/>
    <col min="15872" max="16121" width="9.140625" style="123"/>
    <col min="16122" max="16122" width="4.5703125" style="123" customWidth="1"/>
    <col min="16123" max="16123" width="45.7109375" style="123" bestFit="1" customWidth="1"/>
    <col min="16124" max="16124" width="14.140625" style="123" customWidth="1"/>
    <col min="16125" max="16125" width="12" style="123" bestFit="1" customWidth="1"/>
    <col min="16126" max="16126" width="14.140625" style="123" customWidth="1"/>
    <col min="16127" max="16127" width="11.85546875" style="123" bestFit="1" customWidth="1"/>
    <col min="16128" max="16384" width="9.140625" style="123"/>
  </cols>
  <sheetData>
    <row r="1" spans="1:5">
      <c r="A1" s="122" t="s">
        <v>546</v>
      </c>
      <c r="B1" s="89"/>
      <c r="C1" s="89"/>
      <c r="D1" s="89"/>
    </row>
    <row r="2" spans="1:5" ht="24.75" customHeight="1">
      <c r="A2" s="289" t="s">
        <v>0</v>
      </c>
      <c r="B2" s="289" t="s">
        <v>1</v>
      </c>
      <c r="C2" s="290" t="s">
        <v>555</v>
      </c>
      <c r="D2" s="290"/>
      <c r="E2" s="290"/>
    </row>
    <row r="3" spans="1:5" ht="22.5" customHeight="1">
      <c r="A3" s="289"/>
      <c r="B3" s="289"/>
      <c r="C3" s="291" t="s">
        <v>2</v>
      </c>
      <c r="D3" s="290" t="s">
        <v>475</v>
      </c>
      <c r="E3" s="290"/>
    </row>
    <row r="4" spans="1:5" ht="53.25" customHeight="1">
      <c r="A4" s="289"/>
      <c r="B4" s="289"/>
      <c r="C4" s="291"/>
      <c r="D4" s="58" t="s">
        <v>4</v>
      </c>
      <c r="E4" s="53" t="s">
        <v>566</v>
      </c>
    </row>
    <row r="5" spans="1:5" ht="15.75" customHeight="1">
      <c r="A5" s="124"/>
      <c r="B5" s="124"/>
      <c r="C5" s="58"/>
      <c r="D5" s="58"/>
      <c r="E5" s="137"/>
    </row>
    <row r="6" spans="1:5">
      <c r="A6" s="124">
        <v>1</v>
      </c>
      <c r="B6" s="138" t="s">
        <v>5</v>
      </c>
      <c r="C6" s="139">
        <v>290</v>
      </c>
      <c r="D6" s="139"/>
      <c r="E6" s="140"/>
    </row>
    <row r="7" spans="1:5">
      <c r="A7" s="124">
        <v>2</v>
      </c>
      <c r="B7" s="138" t="s">
        <v>6</v>
      </c>
      <c r="C7" s="139">
        <v>926</v>
      </c>
      <c r="D7" s="139">
        <v>286</v>
      </c>
      <c r="E7" s="140"/>
    </row>
    <row r="8" spans="1:5">
      <c r="A8" s="124">
        <v>3</v>
      </c>
      <c r="B8" s="138" t="s">
        <v>7</v>
      </c>
      <c r="C8" s="139">
        <v>220</v>
      </c>
      <c r="D8" s="139"/>
      <c r="E8" s="140"/>
    </row>
    <row r="9" spans="1:5">
      <c r="A9" s="271">
        <v>4</v>
      </c>
      <c r="B9" s="138" t="s">
        <v>8</v>
      </c>
      <c r="C9" s="139">
        <v>730</v>
      </c>
      <c r="D9" s="139"/>
      <c r="E9" s="140"/>
    </row>
    <row r="10" spans="1:5">
      <c r="A10" s="271">
        <v>5</v>
      </c>
      <c r="B10" s="138" t="s">
        <v>9</v>
      </c>
      <c r="C10" s="139">
        <v>753</v>
      </c>
      <c r="D10" s="139"/>
      <c r="E10" s="140"/>
    </row>
    <row r="11" spans="1:5" s="125" customFormat="1">
      <c r="A11" s="271">
        <v>6</v>
      </c>
      <c r="B11" s="138" t="s">
        <v>10</v>
      </c>
      <c r="C11" s="139">
        <v>9534</v>
      </c>
      <c r="D11" s="139"/>
      <c r="E11" s="141">
        <v>86</v>
      </c>
    </row>
    <row r="12" spans="1:5">
      <c r="A12" s="271">
        <v>7</v>
      </c>
      <c r="B12" s="138" t="s">
        <v>11</v>
      </c>
      <c r="C12" s="139">
        <v>2029</v>
      </c>
      <c r="D12" s="139"/>
      <c r="E12" s="140"/>
    </row>
    <row r="13" spans="1:5">
      <c r="A13" s="271">
        <v>8</v>
      </c>
      <c r="B13" s="138" t="s">
        <v>12</v>
      </c>
      <c r="C13" s="139">
        <v>916</v>
      </c>
      <c r="D13" s="139"/>
      <c r="E13" s="140"/>
    </row>
    <row r="14" spans="1:5">
      <c r="A14" s="271">
        <v>9</v>
      </c>
      <c r="B14" s="138" t="s">
        <v>13</v>
      </c>
      <c r="C14" s="139">
        <v>1022</v>
      </c>
      <c r="D14" s="139"/>
      <c r="E14" s="140"/>
    </row>
    <row r="15" spans="1:5">
      <c r="A15" s="271">
        <v>10</v>
      </c>
      <c r="B15" s="138" t="s">
        <v>14</v>
      </c>
      <c r="C15" s="139">
        <v>2262</v>
      </c>
      <c r="D15" s="139"/>
      <c r="E15" s="140">
        <v>2262</v>
      </c>
    </row>
    <row r="16" spans="1:5">
      <c r="A16" s="271">
        <v>11</v>
      </c>
      <c r="B16" s="138" t="s">
        <v>15</v>
      </c>
      <c r="C16" s="139">
        <v>773</v>
      </c>
      <c r="D16" s="139"/>
      <c r="E16" s="140">
        <v>773</v>
      </c>
    </row>
    <row r="17" spans="1:5">
      <c r="A17" s="271">
        <v>12</v>
      </c>
      <c r="B17" s="138" t="s">
        <v>16</v>
      </c>
      <c r="C17" s="139">
        <v>9311</v>
      </c>
      <c r="D17" s="139"/>
      <c r="E17" s="140">
        <v>9311</v>
      </c>
    </row>
    <row r="18" spans="1:5" ht="25.5">
      <c r="A18" s="271">
        <v>13</v>
      </c>
      <c r="B18" s="138" t="s">
        <v>17</v>
      </c>
      <c r="C18" s="139">
        <v>260</v>
      </c>
      <c r="D18" s="139">
        <v>260</v>
      </c>
      <c r="E18" s="140"/>
    </row>
    <row r="19" spans="1:5" ht="15.75" customHeight="1">
      <c r="A19" s="271">
        <v>14</v>
      </c>
      <c r="B19" s="138" t="s">
        <v>18</v>
      </c>
      <c r="C19" s="139">
        <v>1790</v>
      </c>
      <c r="D19" s="139"/>
      <c r="E19" s="140"/>
    </row>
    <row r="20" spans="1:5">
      <c r="A20" s="271">
        <v>15</v>
      </c>
      <c r="B20" s="138" t="s">
        <v>19</v>
      </c>
      <c r="C20" s="139">
        <v>1551</v>
      </c>
      <c r="D20" s="139"/>
      <c r="E20" s="140">
        <v>23</v>
      </c>
    </row>
    <row r="21" spans="1:5" ht="15.75" customHeight="1">
      <c r="A21" s="271">
        <v>16</v>
      </c>
      <c r="B21" s="138" t="s">
        <v>20</v>
      </c>
      <c r="C21" s="139">
        <v>1566</v>
      </c>
      <c r="D21" s="139"/>
      <c r="E21" s="140"/>
    </row>
    <row r="22" spans="1:5">
      <c r="A22" s="271">
        <v>17</v>
      </c>
      <c r="B22" s="138" t="s">
        <v>21</v>
      </c>
      <c r="C22" s="139">
        <v>6193</v>
      </c>
      <c r="D22" s="139"/>
      <c r="E22" s="140">
        <v>393</v>
      </c>
    </row>
    <row r="23" spans="1:5">
      <c r="A23" s="271">
        <v>18</v>
      </c>
      <c r="B23" s="138" t="s">
        <v>22</v>
      </c>
      <c r="C23" s="139">
        <v>1200</v>
      </c>
      <c r="D23" s="139"/>
      <c r="E23" s="140"/>
    </row>
    <row r="24" spans="1:5">
      <c r="A24" s="271">
        <v>19</v>
      </c>
      <c r="B24" s="138" t="s">
        <v>23</v>
      </c>
      <c r="C24" s="139">
        <v>725</v>
      </c>
      <c r="D24" s="139"/>
      <c r="E24" s="140"/>
    </row>
    <row r="25" spans="1:5">
      <c r="A25" s="271">
        <v>20</v>
      </c>
      <c r="B25" s="138" t="s">
        <v>24</v>
      </c>
      <c r="C25" s="139">
        <v>5100</v>
      </c>
      <c r="D25" s="139"/>
      <c r="E25" s="140"/>
    </row>
    <row r="26" spans="1:5">
      <c r="A26" s="271">
        <v>21</v>
      </c>
      <c r="B26" s="138" t="s">
        <v>25</v>
      </c>
      <c r="C26" s="139">
        <v>944</v>
      </c>
      <c r="D26" s="139"/>
      <c r="E26" s="140"/>
    </row>
    <row r="27" spans="1:5" ht="13.5" customHeight="1">
      <c r="A27" s="271">
        <v>22</v>
      </c>
      <c r="B27" s="138" t="s">
        <v>26</v>
      </c>
      <c r="C27" s="139">
        <v>1081</v>
      </c>
      <c r="D27" s="139"/>
      <c r="E27" s="140"/>
    </row>
    <row r="28" spans="1:5" ht="25.5">
      <c r="A28" s="271">
        <v>23</v>
      </c>
      <c r="B28" s="138" t="s">
        <v>27</v>
      </c>
      <c r="C28" s="139">
        <v>350</v>
      </c>
      <c r="D28" s="139"/>
      <c r="E28" s="140"/>
    </row>
    <row r="29" spans="1:5">
      <c r="A29" s="271">
        <v>24</v>
      </c>
      <c r="B29" s="138" t="s">
        <v>28</v>
      </c>
      <c r="C29" s="139">
        <v>3025</v>
      </c>
      <c r="D29" s="139"/>
      <c r="E29" s="140">
        <v>0</v>
      </c>
    </row>
    <row r="30" spans="1:5">
      <c r="A30" s="271">
        <v>25</v>
      </c>
      <c r="B30" s="138" t="s">
        <v>29</v>
      </c>
      <c r="C30" s="139">
        <v>1400</v>
      </c>
      <c r="D30" s="139"/>
      <c r="E30" s="140"/>
    </row>
    <row r="31" spans="1:5" ht="15.75" customHeight="1">
      <c r="A31" s="271">
        <v>26</v>
      </c>
      <c r="B31" s="138" t="s">
        <v>30</v>
      </c>
      <c r="C31" s="139">
        <v>2061</v>
      </c>
      <c r="D31" s="139"/>
      <c r="E31" s="140">
        <v>0</v>
      </c>
    </row>
    <row r="32" spans="1:5" ht="15.75" customHeight="1">
      <c r="A32" s="271">
        <v>27</v>
      </c>
      <c r="B32" s="138" t="s">
        <v>31</v>
      </c>
      <c r="C32" s="139">
        <v>4563</v>
      </c>
      <c r="D32" s="139"/>
      <c r="E32" s="140"/>
    </row>
    <row r="33" spans="1:5" ht="25.5">
      <c r="A33" s="271">
        <v>28</v>
      </c>
      <c r="B33" s="138" t="s">
        <v>32</v>
      </c>
      <c r="C33" s="139">
        <v>3500</v>
      </c>
      <c r="D33" s="139"/>
      <c r="E33" s="140"/>
    </row>
    <row r="34" spans="1:5" ht="25.5">
      <c r="A34" s="271">
        <v>29</v>
      </c>
      <c r="B34" s="138" t="s">
        <v>33</v>
      </c>
      <c r="C34" s="139">
        <v>7660</v>
      </c>
      <c r="D34" s="139"/>
      <c r="E34" s="140">
        <v>0</v>
      </c>
    </row>
    <row r="35" spans="1:5">
      <c r="A35" s="271">
        <v>30</v>
      </c>
      <c r="B35" s="138" t="s">
        <v>34</v>
      </c>
      <c r="C35" s="139">
        <v>31</v>
      </c>
      <c r="D35" s="139">
        <v>31</v>
      </c>
      <c r="E35" s="140"/>
    </row>
    <row r="36" spans="1:5" ht="14.25" customHeight="1">
      <c r="A36" s="271">
        <v>31</v>
      </c>
      <c r="B36" s="138" t="s">
        <v>35</v>
      </c>
      <c r="C36" s="139">
        <v>1039</v>
      </c>
      <c r="D36" s="139"/>
      <c r="E36" s="140"/>
    </row>
    <row r="37" spans="1:5">
      <c r="A37" s="271">
        <v>32</v>
      </c>
      <c r="B37" s="138" t="s">
        <v>36</v>
      </c>
      <c r="C37" s="139">
        <v>6057</v>
      </c>
      <c r="D37" s="139"/>
      <c r="E37" s="140">
        <v>971</v>
      </c>
    </row>
    <row r="38" spans="1:5">
      <c r="A38" s="271">
        <v>33</v>
      </c>
      <c r="B38" s="138" t="s">
        <v>37</v>
      </c>
      <c r="C38" s="139">
        <v>1000</v>
      </c>
      <c r="D38" s="139"/>
      <c r="E38" s="140"/>
    </row>
    <row r="39" spans="1:5">
      <c r="A39" s="271">
        <v>34</v>
      </c>
      <c r="B39" s="138" t="s">
        <v>256</v>
      </c>
      <c r="C39" s="139">
        <v>820</v>
      </c>
      <c r="D39" s="139"/>
      <c r="E39" s="140"/>
    </row>
    <row r="40" spans="1:5">
      <c r="A40" s="271">
        <v>35</v>
      </c>
      <c r="B40" s="138" t="s">
        <v>39</v>
      </c>
      <c r="C40" s="139">
        <v>3764</v>
      </c>
      <c r="D40" s="139"/>
      <c r="E40" s="140">
        <v>264</v>
      </c>
    </row>
    <row r="41" spans="1:5">
      <c r="A41" s="271">
        <v>36</v>
      </c>
      <c r="B41" s="138" t="s">
        <v>40</v>
      </c>
      <c r="C41" s="139">
        <v>3036</v>
      </c>
      <c r="D41" s="139"/>
      <c r="E41" s="140"/>
    </row>
    <row r="42" spans="1:5">
      <c r="A42" s="271">
        <v>37</v>
      </c>
      <c r="B42" s="138" t="s">
        <v>41</v>
      </c>
      <c r="C42" s="142"/>
      <c r="D42" s="142"/>
      <c r="E42" s="140"/>
    </row>
    <row r="43" spans="1:5">
      <c r="A43" s="271">
        <v>38</v>
      </c>
      <c r="B43" s="138" t="s">
        <v>42</v>
      </c>
      <c r="C43" s="139">
        <v>339</v>
      </c>
      <c r="D43" s="139">
        <v>339</v>
      </c>
      <c r="E43" s="140"/>
    </row>
    <row r="44" spans="1:5">
      <c r="A44" s="271">
        <v>39</v>
      </c>
      <c r="B44" s="138" t="s">
        <v>43</v>
      </c>
      <c r="C44" s="139">
        <v>8828</v>
      </c>
      <c r="D44" s="139"/>
      <c r="E44" s="140">
        <v>1928</v>
      </c>
    </row>
    <row r="45" spans="1:5">
      <c r="A45" s="271">
        <v>40</v>
      </c>
      <c r="B45" s="138" t="s">
        <v>44</v>
      </c>
      <c r="C45" s="139">
        <v>3043</v>
      </c>
      <c r="D45" s="139"/>
      <c r="E45" s="140"/>
    </row>
    <row r="46" spans="1:5">
      <c r="A46" s="271">
        <v>41</v>
      </c>
      <c r="B46" s="138" t="s">
        <v>45</v>
      </c>
      <c r="C46" s="139">
        <v>1211</v>
      </c>
      <c r="D46" s="139"/>
      <c r="E46" s="140"/>
    </row>
    <row r="47" spans="1:5">
      <c r="A47" s="271">
        <v>42</v>
      </c>
      <c r="B47" s="138" t="s">
        <v>46</v>
      </c>
      <c r="C47" s="139">
        <v>3700</v>
      </c>
      <c r="D47" s="139"/>
      <c r="E47" s="140"/>
    </row>
    <row r="48" spans="1:5">
      <c r="A48" s="271">
        <v>43</v>
      </c>
      <c r="B48" s="138" t="s">
        <v>47</v>
      </c>
      <c r="C48" s="139">
        <v>2000</v>
      </c>
      <c r="D48" s="139"/>
      <c r="E48" s="140"/>
    </row>
    <row r="49" spans="1:5">
      <c r="A49" s="271">
        <v>44</v>
      </c>
      <c r="B49" s="138" t="s">
        <v>48</v>
      </c>
      <c r="C49" s="139">
        <v>5593</v>
      </c>
      <c r="D49" s="139"/>
      <c r="E49" s="140">
        <v>666</v>
      </c>
    </row>
    <row r="50" spans="1:5" s="125" customFormat="1">
      <c r="A50" s="271">
        <v>45</v>
      </c>
      <c r="B50" s="138" t="s">
        <v>49</v>
      </c>
      <c r="C50" s="139">
        <v>5135</v>
      </c>
      <c r="D50" s="139"/>
      <c r="E50" s="140">
        <v>1366</v>
      </c>
    </row>
    <row r="51" spans="1:5">
      <c r="A51" s="271">
        <v>46</v>
      </c>
      <c r="B51" s="138" t="s">
        <v>50</v>
      </c>
      <c r="C51" s="139">
        <v>3800</v>
      </c>
      <c r="D51" s="139"/>
      <c r="E51" s="140"/>
    </row>
    <row r="52" spans="1:5">
      <c r="A52" s="271">
        <v>47</v>
      </c>
      <c r="B52" s="138" t="s">
        <v>51</v>
      </c>
      <c r="C52" s="139">
        <v>3114</v>
      </c>
      <c r="D52" s="139"/>
      <c r="E52" s="140"/>
    </row>
    <row r="53" spans="1:5" ht="25.5">
      <c r="A53" s="271">
        <v>48</v>
      </c>
      <c r="B53" s="138" t="s">
        <v>52</v>
      </c>
      <c r="C53" s="139">
        <v>8468</v>
      </c>
      <c r="D53" s="139"/>
      <c r="E53" s="140">
        <v>3812</v>
      </c>
    </row>
    <row r="54" spans="1:5">
      <c r="A54" s="271">
        <v>49</v>
      </c>
      <c r="B54" s="138" t="s">
        <v>53</v>
      </c>
      <c r="C54" s="139">
        <v>2889</v>
      </c>
      <c r="D54" s="139"/>
      <c r="E54" s="140"/>
    </row>
    <row r="55" spans="1:5">
      <c r="A55" s="271">
        <v>50</v>
      </c>
      <c r="B55" s="138" t="s">
        <v>54</v>
      </c>
      <c r="C55" s="139">
        <v>1127</v>
      </c>
      <c r="D55" s="139"/>
      <c r="E55" s="140"/>
    </row>
    <row r="56" spans="1:5">
      <c r="A56" s="271">
        <v>51</v>
      </c>
      <c r="B56" s="138" t="s">
        <v>55</v>
      </c>
      <c r="C56" s="139">
        <v>3257</v>
      </c>
      <c r="D56" s="139"/>
      <c r="E56" s="140"/>
    </row>
    <row r="57" spans="1:5">
      <c r="A57" s="271">
        <v>52</v>
      </c>
      <c r="B57" s="138" t="s">
        <v>56</v>
      </c>
      <c r="C57" s="139">
        <v>258</v>
      </c>
      <c r="D57" s="139"/>
      <c r="E57" s="140"/>
    </row>
    <row r="58" spans="1:5">
      <c r="A58" s="271">
        <v>53</v>
      </c>
      <c r="B58" s="138" t="s">
        <v>57</v>
      </c>
      <c r="C58" s="139">
        <v>1679</v>
      </c>
      <c r="D58" s="139"/>
      <c r="E58" s="140"/>
    </row>
    <row r="59" spans="1:5">
      <c r="A59" s="271">
        <v>54</v>
      </c>
      <c r="B59" s="138" t="s">
        <v>58</v>
      </c>
      <c r="C59" s="139">
        <v>322</v>
      </c>
      <c r="D59" s="139"/>
      <c r="E59" s="140"/>
    </row>
    <row r="60" spans="1:5">
      <c r="A60" s="271">
        <v>55</v>
      </c>
      <c r="B60" s="138" t="s">
        <v>59</v>
      </c>
      <c r="C60" s="139">
        <v>180</v>
      </c>
      <c r="D60" s="139"/>
      <c r="E60" s="140"/>
    </row>
    <row r="61" spans="1:5">
      <c r="A61" s="271">
        <v>56</v>
      </c>
      <c r="B61" s="138" t="s">
        <v>60</v>
      </c>
      <c r="C61" s="139">
        <v>980</v>
      </c>
      <c r="D61" s="139"/>
      <c r="E61" s="140"/>
    </row>
    <row r="62" spans="1:5" ht="15" customHeight="1">
      <c r="A62" s="271">
        <v>57</v>
      </c>
      <c r="B62" s="138" t="s">
        <v>61</v>
      </c>
      <c r="C62" s="139">
        <v>250</v>
      </c>
      <c r="D62" s="139"/>
      <c r="E62" s="140"/>
    </row>
    <row r="63" spans="1:5">
      <c r="A63" s="271">
        <v>58</v>
      </c>
      <c r="B63" s="138" t="s">
        <v>62</v>
      </c>
      <c r="C63" s="139">
        <v>2111</v>
      </c>
      <c r="D63" s="139"/>
      <c r="E63" s="140"/>
    </row>
    <row r="64" spans="1:5">
      <c r="A64" s="271">
        <v>59</v>
      </c>
      <c r="B64" s="138" t="s">
        <v>63</v>
      </c>
      <c r="C64" s="139"/>
      <c r="D64" s="139"/>
      <c r="E64" s="140"/>
    </row>
    <row r="65" spans="1:5" ht="18" customHeight="1">
      <c r="A65" s="271">
        <v>60</v>
      </c>
      <c r="B65" s="138" t="s">
        <v>64</v>
      </c>
      <c r="C65" s="139">
        <v>122</v>
      </c>
      <c r="D65" s="139">
        <v>122</v>
      </c>
      <c r="E65" s="140"/>
    </row>
    <row r="66" spans="1:5">
      <c r="A66" s="271">
        <v>61</v>
      </c>
      <c r="B66" s="138" t="s">
        <v>65</v>
      </c>
      <c r="C66" s="139"/>
      <c r="D66" s="139"/>
      <c r="E66" s="140"/>
    </row>
    <row r="67" spans="1:5">
      <c r="A67" s="271">
        <v>62</v>
      </c>
      <c r="B67" s="138" t="s">
        <v>66</v>
      </c>
      <c r="C67" s="139">
        <v>60</v>
      </c>
      <c r="D67" s="139">
        <v>60</v>
      </c>
      <c r="E67" s="140"/>
    </row>
    <row r="68" spans="1:5" ht="18" customHeight="1">
      <c r="A68" s="271">
        <v>63</v>
      </c>
      <c r="B68" s="138" t="s">
        <v>67</v>
      </c>
      <c r="C68" s="139">
        <v>1206</v>
      </c>
      <c r="D68" s="139">
        <v>240</v>
      </c>
      <c r="E68" s="140">
        <v>528</v>
      </c>
    </row>
    <row r="69" spans="1:5">
      <c r="A69" s="271">
        <v>64</v>
      </c>
      <c r="B69" s="138" t="s">
        <v>68</v>
      </c>
      <c r="C69" s="139">
        <v>700</v>
      </c>
      <c r="D69" s="139"/>
      <c r="E69" s="140"/>
    </row>
    <row r="70" spans="1:5">
      <c r="A70" s="271">
        <v>65</v>
      </c>
      <c r="B70" s="138" t="s">
        <v>69</v>
      </c>
      <c r="C70" s="139">
        <v>607</v>
      </c>
      <c r="D70" s="139"/>
      <c r="E70" s="140">
        <v>18</v>
      </c>
    </row>
    <row r="71" spans="1:5">
      <c r="A71" s="271">
        <v>66</v>
      </c>
      <c r="B71" s="138" t="s">
        <v>70</v>
      </c>
      <c r="C71" s="139">
        <v>550</v>
      </c>
      <c r="D71" s="139"/>
      <c r="E71" s="140">
        <v>0</v>
      </c>
    </row>
    <row r="72" spans="1:5">
      <c r="A72" s="271">
        <v>67</v>
      </c>
      <c r="B72" s="138" t="s">
        <v>71</v>
      </c>
      <c r="C72" s="139">
        <v>730</v>
      </c>
      <c r="D72" s="139"/>
      <c r="E72" s="140"/>
    </row>
    <row r="73" spans="1:5">
      <c r="A73" s="271">
        <v>68</v>
      </c>
      <c r="B73" s="138" t="s">
        <v>72</v>
      </c>
      <c r="C73" s="139">
        <v>329</v>
      </c>
      <c r="D73" s="139">
        <v>329</v>
      </c>
      <c r="E73" s="140"/>
    </row>
    <row r="74" spans="1:5">
      <c r="A74" s="271">
        <v>69</v>
      </c>
      <c r="B74" s="138" t="s">
        <v>73</v>
      </c>
      <c r="C74" s="139">
        <v>300</v>
      </c>
      <c r="D74" s="139"/>
      <c r="E74" s="140"/>
    </row>
    <row r="75" spans="1:5">
      <c r="A75" s="271">
        <v>70</v>
      </c>
      <c r="B75" s="138" t="s">
        <v>74</v>
      </c>
      <c r="C75" s="139">
        <v>600</v>
      </c>
      <c r="D75" s="139"/>
      <c r="E75" s="140"/>
    </row>
    <row r="76" spans="1:5">
      <c r="A76" s="271">
        <v>71</v>
      </c>
      <c r="B76" s="143" t="s">
        <v>75</v>
      </c>
      <c r="C76" s="139">
        <v>300</v>
      </c>
      <c r="D76" s="139"/>
      <c r="E76" s="140">
        <v>250</v>
      </c>
    </row>
    <row r="77" spans="1:5">
      <c r="A77" s="271">
        <v>72</v>
      </c>
      <c r="B77" s="143" t="s">
        <v>76</v>
      </c>
      <c r="C77" s="139">
        <v>100</v>
      </c>
      <c r="D77" s="139"/>
      <c r="E77" s="140"/>
    </row>
    <row r="78" spans="1:5" ht="23.25" customHeight="1">
      <c r="A78" s="271">
        <v>73</v>
      </c>
      <c r="B78" s="143" t="s">
        <v>77</v>
      </c>
      <c r="C78" s="139">
        <v>77</v>
      </c>
      <c r="D78" s="139"/>
      <c r="E78" s="140"/>
    </row>
    <row r="79" spans="1:5">
      <c r="A79" s="271">
        <v>74</v>
      </c>
      <c r="B79" s="143" t="s">
        <v>556</v>
      </c>
      <c r="C79" s="139">
        <v>300</v>
      </c>
      <c r="D79" s="139"/>
      <c r="E79" s="140"/>
    </row>
    <row r="80" spans="1:5">
      <c r="A80" s="271">
        <v>75</v>
      </c>
      <c r="B80" s="143" t="s">
        <v>565</v>
      </c>
      <c r="C80" s="139">
        <v>500</v>
      </c>
      <c r="D80" s="139"/>
      <c r="E80" s="140"/>
    </row>
    <row r="81" spans="1:5">
      <c r="A81" s="271">
        <v>76</v>
      </c>
      <c r="B81" s="143" t="s">
        <v>78</v>
      </c>
      <c r="C81" s="139">
        <v>500</v>
      </c>
      <c r="D81" s="139"/>
      <c r="E81" s="140"/>
    </row>
    <row r="82" spans="1:5" ht="17.25" customHeight="1">
      <c r="A82" s="271">
        <v>77</v>
      </c>
      <c r="B82" s="138" t="s">
        <v>79</v>
      </c>
      <c r="C82" s="139">
        <v>120</v>
      </c>
      <c r="D82" s="139"/>
      <c r="E82" s="140">
        <v>120</v>
      </c>
    </row>
    <row r="83" spans="1:5">
      <c r="A83" s="271">
        <v>78</v>
      </c>
      <c r="B83" s="138" t="s">
        <v>80</v>
      </c>
      <c r="C83" s="139">
        <v>173</v>
      </c>
      <c r="D83" s="139"/>
      <c r="E83" s="140"/>
    </row>
    <row r="84" spans="1:5">
      <c r="A84" s="271">
        <v>79</v>
      </c>
      <c r="B84" s="138" t="s">
        <v>557</v>
      </c>
      <c r="C84" s="139">
        <v>25</v>
      </c>
      <c r="D84" s="139">
        <v>25</v>
      </c>
      <c r="E84" s="140"/>
    </row>
    <row r="85" spans="1:5">
      <c r="A85" s="271">
        <v>80</v>
      </c>
      <c r="B85" s="143" t="s">
        <v>558</v>
      </c>
      <c r="C85" s="139">
        <v>16</v>
      </c>
      <c r="D85" s="139">
        <v>16</v>
      </c>
      <c r="E85" s="140"/>
    </row>
    <row r="86" spans="1:5" ht="25.5">
      <c r="A86" s="271">
        <v>81</v>
      </c>
      <c r="B86" s="138" t="s">
        <v>81</v>
      </c>
      <c r="C86" s="139">
        <v>950</v>
      </c>
      <c r="D86" s="139"/>
      <c r="E86" s="140"/>
    </row>
    <row r="87" spans="1:5">
      <c r="A87" s="271">
        <v>82</v>
      </c>
      <c r="B87" s="138" t="s">
        <v>82</v>
      </c>
      <c r="C87" s="139">
        <v>1434</v>
      </c>
      <c r="D87" s="139"/>
      <c r="E87" s="140"/>
    </row>
    <row r="88" spans="1:5">
      <c r="A88" s="271">
        <v>83</v>
      </c>
      <c r="B88" s="138" t="s">
        <v>83</v>
      </c>
      <c r="C88" s="139">
        <v>2706</v>
      </c>
      <c r="D88" s="139"/>
      <c r="E88" s="140"/>
    </row>
    <row r="89" spans="1:5">
      <c r="A89" s="271">
        <v>84</v>
      </c>
      <c r="B89" s="138" t="s">
        <v>84</v>
      </c>
      <c r="C89" s="139">
        <v>1220</v>
      </c>
      <c r="D89" s="139"/>
      <c r="E89" s="140"/>
    </row>
    <row r="90" spans="1:5">
      <c r="A90" s="271">
        <v>85</v>
      </c>
      <c r="B90" s="138" t="s">
        <v>85</v>
      </c>
      <c r="C90" s="139">
        <v>1018</v>
      </c>
      <c r="D90" s="139"/>
      <c r="E90" s="140"/>
    </row>
    <row r="91" spans="1:5" s="125" customFormat="1">
      <c r="A91" s="271">
        <v>86</v>
      </c>
      <c r="B91" s="138" t="s">
        <v>86</v>
      </c>
      <c r="C91" s="139">
        <v>1800</v>
      </c>
      <c r="D91" s="139"/>
      <c r="E91" s="144"/>
    </row>
    <row r="92" spans="1:5" s="125" customFormat="1">
      <c r="A92" s="271">
        <v>87</v>
      </c>
      <c r="B92" s="138" t="s">
        <v>87</v>
      </c>
      <c r="C92" s="139">
        <v>1425</v>
      </c>
      <c r="D92" s="139"/>
      <c r="E92" s="140"/>
    </row>
    <row r="93" spans="1:5">
      <c r="A93" s="271">
        <v>88</v>
      </c>
      <c r="B93" s="138" t="s">
        <v>88</v>
      </c>
      <c r="C93" s="139">
        <v>1000</v>
      </c>
      <c r="D93" s="139"/>
      <c r="E93" s="140"/>
    </row>
    <row r="94" spans="1:5">
      <c r="A94" s="271">
        <v>89</v>
      </c>
      <c r="B94" s="138" t="s">
        <v>89</v>
      </c>
      <c r="C94" s="139">
        <v>900</v>
      </c>
      <c r="D94" s="139"/>
      <c r="E94" s="140"/>
    </row>
    <row r="95" spans="1:5">
      <c r="A95" s="271">
        <v>90</v>
      </c>
      <c r="B95" s="138" t="s">
        <v>90</v>
      </c>
      <c r="C95" s="139">
        <v>2100</v>
      </c>
      <c r="D95" s="139"/>
      <c r="E95" s="140"/>
    </row>
    <row r="96" spans="1:5">
      <c r="A96" s="271">
        <v>91</v>
      </c>
      <c r="B96" s="138" t="s">
        <v>91</v>
      </c>
      <c r="C96" s="139">
        <v>929</v>
      </c>
      <c r="D96" s="139"/>
      <c r="E96" s="140"/>
    </row>
    <row r="97" spans="1:5">
      <c r="A97" s="271">
        <v>92</v>
      </c>
      <c r="B97" s="138" t="s">
        <v>92</v>
      </c>
      <c r="C97" s="139">
        <v>1800</v>
      </c>
      <c r="D97" s="139"/>
      <c r="E97" s="140"/>
    </row>
    <row r="98" spans="1:5">
      <c r="A98" s="271">
        <v>93</v>
      </c>
      <c r="B98" s="145" t="s">
        <v>93</v>
      </c>
      <c r="C98" s="139">
        <v>700</v>
      </c>
      <c r="D98" s="139"/>
      <c r="E98" s="140"/>
    </row>
    <row r="99" spans="1:5">
      <c r="A99" s="271">
        <v>94</v>
      </c>
      <c r="B99" s="138" t="s">
        <v>94</v>
      </c>
      <c r="C99" s="139">
        <v>1250</v>
      </c>
      <c r="D99" s="139"/>
      <c r="E99" s="140"/>
    </row>
    <row r="100" spans="1:5">
      <c r="A100" s="271">
        <v>95</v>
      </c>
      <c r="B100" s="138" t="s">
        <v>95</v>
      </c>
      <c r="C100" s="139">
        <v>1250</v>
      </c>
      <c r="D100" s="139"/>
      <c r="E100" s="140"/>
    </row>
    <row r="101" spans="1:5">
      <c r="A101" s="271">
        <v>96</v>
      </c>
      <c r="B101" s="138" t="s">
        <v>96</v>
      </c>
      <c r="C101" s="139">
        <v>2300</v>
      </c>
      <c r="D101" s="139"/>
      <c r="E101" s="140"/>
    </row>
    <row r="102" spans="1:5">
      <c r="A102" s="271">
        <v>97</v>
      </c>
      <c r="B102" s="138" t="s">
        <v>97</v>
      </c>
      <c r="C102" s="139">
        <v>489</v>
      </c>
      <c r="D102" s="139"/>
      <c r="E102" s="140">
        <v>159</v>
      </c>
    </row>
    <row r="103" spans="1:5">
      <c r="A103" s="271">
        <v>98</v>
      </c>
      <c r="B103" s="138" t="s">
        <v>98</v>
      </c>
      <c r="C103" s="139">
        <v>390</v>
      </c>
      <c r="D103" s="139"/>
      <c r="E103" s="140"/>
    </row>
    <row r="104" spans="1:5">
      <c r="A104" s="271">
        <v>99</v>
      </c>
      <c r="B104" s="138" t="s">
        <v>99</v>
      </c>
      <c r="C104" s="139">
        <v>40</v>
      </c>
      <c r="D104" s="139"/>
      <c r="E104" s="140"/>
    </row>
    <row r="105" spans="1:5">
      <c r="A105" s="271">
        <v>100</v>
      </c>
      <c r="B105" s="138" t="s">
        <v>100</v>
      </c>
      <c r="C105" s="139">
        <v>1214</v>
      </c>
      <c r="D105" s="139"/>
      <c r="E105" s="140"/>
    </row>
    <row r="106" spans="1:5">
      <c r="A106" s="271">
        <v>101</v>
      </c>
      <c r="B106" s="138" t="s">
        <v>101</v>
      </c>
      <c r="C106" s="139">
        <v>1350</v>
      </c>
      <c r="D106" s="139"/>
      <c r="E106" s="140"/>
    </row>
    <row r="107" spans="1:5">
      <c r="A107" s="271">
        <v>102</v>
      </c>
      <c r="B107" s="138" t="s">
        <v>102</v>
      </c>
      <c r="C107" s="139">
        <v>1600</v>
      </c>
      <c r="D107" s="139"/>
      <c r="E107" s="140"/>
    </row>
    <row r="108" spans="1:5" ht="15.75" customHeight="1">
      <c r="A108" s="271">
        <v>103</v>
      </c>
      <c r="B108" s="138" t="s">
        <v>103</v>
      </c>
      <c r="C108" s="139">
        <v>1100</v>
      </c>
      <c r="D108" s="139"/>
      <c r="E108" s="140"/>
    </row>
    <row r="109" spans="1:5">
      <c r="A109" s="271">
        <v>104</v>
      </c>
      <c r="B109" s="138" t="s">
        <v>104</v>
      </c>
      <c r="C109" s="139">
        <v>1250</v>
      </c>
      <c r="D109" s="139"/>
      <c r="E109" s="140"/>
    </row>
    <row r="110" spans="1:5">
      <c r="A110" s="271">
        <v>105</v>
      </c>
      <c r="B110" s="138" t="s">
        <v>105</v>
      </c>
      <c r="C110" s="139">
        <v>4082</v>
      </c>
      <c r="D110" s="139"/>
      <c r="E110" s="140"/>
    </row>
    <row r="111" spans="1:5">
      <c r="A111" s="271">
        <v>106</v>
      </c>
      <c r="B111" s="138" t="s">
        <v>106</v>
      </c>
      <c r="C111" s="139">
        <v>1700</v>
      </c>
      <c r="D111" s="139"/>
      <c r="E111" s="140"/>
    </row>
    <row r="112" spans="1:5">
      <c r="A112" s="271">
        <v>107</v>
      </c>
      <c r="B112" s="138" t="s">
        <v>107</v>
      </c>
      <c r="C112" s="139">
        <v>1280</v>
      </c>
      <c r="D112" s="139"/>
      <c r="E112" s="140"/>
    </row>
    <row r="113" spans="1:5">
      <c r="A113" s="271">
        <v>108</v>
      </c>
      <c r="B113" s="138" t="s">
        <v>108</v>
      </c>
      <c r="C113" s="139">
        <v>1200</v>
      </c>
      <c r="D113" s="139"/>
      <c r="E113" s="140"/>
    </row>
    <row r="114" spans="1:5">
      <c r="A114" s="271">
        <v>109</v>
      </c>
      <c r="B114" s="138" t="s">
        <v>109</v>
      </c>
      <c r="C114" s="139">
        <v>870</v>
      </c>
      <c r="D114" s="139"/>
      <c r="E114" s="140"/>
    </row>
    <row r="115" spans="1:5">
      <c r="A115" s="271">
        <v>110</v>
      </c>
      <c r="B115" s="138" t="s">
        <v>110</v>
      </c>
      <c r="C115" s="139">
        <v>4400</v>
      </c>
      <c r="D115" s="139"/>
      <c r="E115" s="140"/>
    </row>
    <row r="116" spans="1:5">
      <c r="A116" s="271">
        <v>111</v>
      </c>
      <c r="B116" s="138" t="s">
        <v>111</v>
      </c>
      <c r="C116" s="139">
        <v>7678</v>
      </c>
      <c r="D116" s="139"/>
      <c r="E116" s="140">
        <v>200</v>
      </c>
    </row>
    <row r="117" spans="1:5">
      <c r="A117" s="271">
        <v>112</v>
      </c>
      <c r="B117" s="138" t="s">
        <v>203</v>
      </c>
      <c r="C117" s="139">
        <v>500</v>
      </c>
      <c r="D117" s="139"/>
      <c r="E117" s="140">
        <v>0</v>
      </c>
    </row>
    <row r="118" spans="1:5">
      <c r="A118" s="271">
        <v>113</v>
      </c>
      <c r="B118" s="138" t="s">
        <v>563</v>
      </c>
      <c r="C118" s="140">
        <v>50</v>
      </c>
      <c r="D118" s="139"/>
      <c r="E118" s="140"/>
    </row>
    <row r="119" spans="1:5">
      <c r="A119" s="271">
        <v>114</v>
      </c>
      <c r="B119" s="138" t="s">
        <v>562</v>
      </c>
      <c r="C119" s="139">
        <v>50</v>
      </c>
      <c r="D119" s="139"/>
      <c r="E119" s="140"/>
    </row>
    <row r="120" spans="1:5">
      <c r="A120" s="271">
        <v>115</v>
      </c>
      <c r="B120" s="138" t="s">
        <v>561</v>
      </c>
      <c r="C120" s="139">
        <v>50</v>
      </c>
      <c r="D120" s="139"/>
      <c r="E120" s="140"/>
    </row>
    <row r="121" spans="1:5">
      <c r="A121" s="271">
        <v>116</v>
      </c>
      <c r="B121" s="138" t="s">
        <v>560</v>
      </c>
      <c r="C121" s="139">
        <v>10</v>
      </c>
      <c r="D121" s="139"/>
      <c r="E121" s="140"/>
    </row>
    <row r="122" spans="1:5">
      <c r="A122" s="271">
        <v>117</v>
      </c>
      <c r="B122" s="143" t="s">
        <v>559</v>
      </c>
      <c r="C122" s="139">
        <v>50</v>
      </c>
      <c r="D122" s="139"/>
      <c r="E122" s="140"/>
    </row>
    <row r="123" spans="1:5">
      <c r="A123" s="271">
        <v>118</v>
      </c>
      <c r="B123" s="138" t="s">
        <v>564</v>
      </c>
      <c r="C123" s="139">
        <v>50</v>
      </c>
      <c r="D123" s="139"/>
      <c r="E123" s="140"/>
    </row>
    <row r="124" spans="1:5">
      <c r="A124" s="271">
        <v>119</v>
      </c>
      <c r="B124" s="367" t="s">
        <v>280</v>
      </c>
      <c r="C124" s="139">
        <v>1987</v>
      </c>
      <c r="D124" s="139"/>
      <c r="E124" s="140">
        <v>822</v>
      </c>
    </row>
    <row r="125" spans="1:5">
      <c r="A125" s="271">
        <v>120</v>
      </c>
      <c r="B125" s="367" t="s">
        <v>38</v>
      </c>
      <c r="C125" s="139">
        <v>270</v>
      </c>
      <c r="D125" s="139"/>
      <c r="E125" s="140"/>
    </row>
    <row r="126" spans="1:5">
      <c r="A126" s="271">
        <v>121</v>
      </c>
      <c r="B126" s="367" t="s">
        <v>263</v>
      </c>
      <c r="C126" s="139">
        <v>748</v>
      </c>
      <c r="D126" s="139"/>
      <c r="E126" s="140">
        <v>45</v>
      </c>
    </row>
    <row r="127" spans="1:5">
      <c r="A127" s="271">
        <v>122</v>
      </c>
      <c r="B127" s="367" t="s">
        <v>265</v>
      </c>
      <c r="C127" s="139">
        <v>847</v>
      </c>
      <c r="D127" s="139"/>
      <c r="E127" s="140"/>
    </row>
    <row r="128" spans="1:5">
      <c r="A128" s="271">
        <v>123</v>
      </c>
      <c r="B128" s="367" t="s">
        <v>259</v>
      </c>
      <c r="C128" s="139">
        <v>753</v>
      </c>
      <c r="D128" s="139"/>
      <c r="E128" s="140"/>
    </row>
    <row r="129" spans="1:5" ht="15.75" customHeight="1">
      <c r="A129" s="83"/>
      <c r="B129" s="109" t="s">
        <v>550</v>
      </c>
      <c r="C129" s="146">
        <v>209871</v>
      </c>
      <c r="D129" s="146">
        <v>1708</v>
      </c>
      <c r="E129" s="146">
        <v>23997</v>
      </c>
    </row>
    <row r="130" spans="1:5" ht="36.75" customHeight="1">
      <c r="A130" s="147"/>
      <c r="B130" s="111" t="s">
        <v>551</v>
      </c>
      <c r="C130" s="126">
        <f>4326-578</f>
        <v>3748</v>
      </c>
      <c r="D130" s="126">
        <f>12-2</f>
        <v>10</v>
      </c>
      <c r="E130" s="127">
        <f>272-12</f>
        <v>260</v>
      </c>
    </row>
    <row r="131" spans="1:5" ht="14.25" customHeight="1">
      <c r="A131" s="148"/>
      <c r="B131" s="113" t="s">
        <v>552</v>
      </c>
      <c r="C131" s="128">
        <f>C129+C130</f>
        <v>213619</v>
      </c>
      <c r="D131" s="128">
        <f t="shared" ref="D131:E131" si="0">D129+D130</f>
        <v>1718</v>
      </c>
      <c r="E131" s="128">
        <f t="shared" si="0"/>
        <v>24257</v>
      </c>
    </row>
    <row r="132" spans="1:5">
      <c r="A132" s="287"/>
      <c r="B132" s="287"/>
    </row>
    <row r="133" spans="1:5">
      <c r="A133" s="292"/>
      <c r="B133" s="293"/>
    </row>
    <row r="134" spans="1:5">
      <c r="A134" s="294"/>
      <c r="B134" s="295"/>
    </row>
    <row r="135" spans="1:5" ht="46.5" customHeight="1">
      <c r="A135" s="287"/>
      <c r="B135" s="288"/>
    </row>
    <row r="136" spans="1:5" ht="13.5" customHeight="1">
      <c r="A136" s="130"/>
      <c r="B136" s="136"/>
    </row>
    <row r="137" spans="1:5">
      <c r="A137" s="130"/>
      <c r="B137" s="136"/>
    </row>
    <row r="138" spans="1:5" ht="13.5" customHeight="1">
      <c r="A138" s="130"/>
      <c r="B138" s="136"/>
    </row>
    <row r="139" spans="1:5">
      <c r="A139" s="130"/>
      <c r="B139" s="136"/>
    </row>
    <row r="140" spans="1:5" ht="13.5" customHeight="1">
      <c r="A140" s="130"/>
      <c r="B140" s="136"/>
    </row>
    <row r="141" spans="1:5" ht="13.5" customHeight="1">
      <c r="A141" s="130"/>
      <c r="B141" s="136"/>
    </row>
    <row r="142" spans="1:5" ht="25.5" hidden="1" customHeight="1">
      <c r="A142" s="130"/>
      <c r="B142" s="136"/>
    </row>
    <row r="143" spans="1:5" hidden="1">
      <c r="A143" s="131" t="s">
        <v>112</v>
      </c>
    </row>
    <row r="144" spans="1:5" s="135" customFormat="1" hidden="1">
      <c r="A144" s="132" t="s">
        <v>113</v>
      </c>
      <c r="B144" s="133"/>
      <c r="C144" s="134"/>
      <c r="D144" s="134"/>
    </row>
    <row r="145" spans="1:4" s="135" customFormat="1" hidden="1">
      <c r="A145" s="132" t="s">
        <v>114</v>
      </c>
      <c r="B145" s="133"/>
      <c r="C145" s="134"/>
      <c r="D145" s="134"/>
    </row>
    <row r="146" spans="1:4" s="135" customFormat="1" hidden="1">
      <c r="A146" s="132" t="s">
        <v>115</v>
      </c>
      <c r="B146" s="133"/>
      <c r="C146" s="134"/>
      <c r="D146" s="134"/>
    </row>
    <row r="147" spans="1:4" s="135" customFormat="1" hidden="1">
      <c r="A147" s="132" t="s">
        <v>116</v>
      </c>
      <c r="B147" s="133"/>
      <c r="C147" s="134"/>
      <c r="D147" s="134"/>
    </row>
    <row r="148" spans="1:4" s="135" customFormat="1" hidden="1">
      <c r="A148" s="132"/>
      <c r="B148" s="133"/>
      <c r="C148" s="134"/>
      <c r="D148" s="134"/>
    </row>
    <row r="149" spans="1:4" hidden="1">
      <c r="A149" s="131" t="s">
        <v>547</v>
      </c>
    </row>
    <row r="150" spans="1:4" ht="15" hidden="1" customHeight="1">
      <c r="A150" s="131" t="s">
        <v>117</v>
      </c>
    </row>
    <row r="151" spans="1:4" s="135" customFormat="1" hidden="1">
      <c r="A151" s="132" t="s">
        <v>113</v>
      </c>
      <c r="B151" s="133"/>
      <c r="C151" s="134"/>
      <c r="D151" s="134"/>
    </row>
    <row r="152" spans="1:4" s="135" customFormat="1" hidden="1">
      <c r="A152" s="132" t="s">
        <v>114</v>
      </c>
      <c r="B152" s="133"/>
      <c r="C152" s="134"/>
      <c r="D152" s="134"/>
    </row>
    <row r="153" spans="1:4" s="135" customFormat="1" hidden="1">
      <c r="A153" s="132" t="s">
        <v>115</v>
      </c>
      <c r="B153" s="133"/>
      <c r="C153" s="134"/>
      <c r="D153" s="134"/>
    </row>
    <row r="154" spans="1:4" s="135" customFormat="1" hidden="1">
      <c r="A154" s="132" t="s">
        <v>116</v>
      </c>
      <c r="B154" s="133"/>
      <c r="C154" s="134"/>
      <c r="D154" s="134"/>
    </row>
    <row r="155" spans="1:4" hidden="1"/>
    <row r="156" spans="1:4" hidden="1">
      <c r="A156" s="131" t="s">
        <v>118</v>
      </c>
    </row>
    <row r="157" spans="1:4" hidden="1">
      <c r="A157" s="131" t="s">
        <v>119</v>
      </c>
    </row>
    <row r="158" spans="1:4" hidden="1">
      <c r="A158" s="132" t="s">
        <v>113</v>
      </c>
    </row>
    <row r="159" spans="1:4" hidden="1">
      <c r="A159" s="132" t="s">
        <v>114</v>
      </c>
    </row>
    <row r="160" spans="1:4" hidden="1">
      <c r="A160" s="132" t="s">
        <v>115</v>
      </c>
    </row>
    <row r="161" spans="1:1" hidden="1">
      <c r="A161" s="132" t="s">
        <v>116</v>
      </c>
    </row>
    <row r="162" spans="1:1" hidden="1"/>
    <row r="163" spans="1:1" hidden="1"/>
    <row r="164" spans="1:1" hidden="1"/>
    <row r="165" spans="1:1" hidden="1"/>
  </sheetData>
  <mergeCells count="9">
    <mergeCell ref="A135:B135"/>
    <mergeCell ref="A2:A4"/>
    <mergeCell ref="B2:B4"/>
    <mergeCell ref="C2:E2"/>
    <mergeCell ref="C3:C4"/>
    <mergeCell ref="D3:E3"/>
    <mergeCell ref="A132:B132"/>
    <mergeCell ref="A133:B133"/>
    <mergeCell ref="A134:B134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2:T38"/>
  <sheetViews>
    <sheetView topLeftCell="C1" zoomScale="73" zoomScaleNormal="73" workbookViewId="0">
      <selection activeCell="I26" sqref="I26:J26"/>
    </sheetView>
  </sheetViews>
  <sheetFormatPr defaultRowHeight="12.75"/>
  <cols>
    <col min="1" max="1" width="7" style="4" customWidth="1"/>
    <col min="2" max="2" width="22.5703125" style="4" customWidth="1"/>
    <col min="3" max="3" width="25.5703125" style="250" customWidth="1"/>
    <col min="4" max="4" width="15.7109375" style="4" customWidth="1"/>
    <col min="5" max="5" width="13.7109375" style="4" customWidth="1"/>
    <col min="6" max="6" width="13.85546875" style="4" customWidth="1"/>
    <col min="7" max="7" width="12" style="4" customWidth="1"/>
    <col min="8" max="8" width="14" style="4" customWidth="1"/>
    <col min="9" max="9" width="19.42578125" style="4" customWidth="1"/>
    <col min="10" max="10" width="23.28515625" style="4" customWidth="1"/>
    <col min="11" max="11" width="13.7109375" style="4" customWidth="1"/>
    <col min="12" max="12" width="11.7109375" style="4" customWidth="1"/>
    <col min="13" max="13" width="9.140625" style="91"/>
    <col min="14" max="14" width="14.140625" style="91" hidden="1" customWidth="1"/>
    <col min="15" max="15" width="9.140625" style="91" hidden="1" customWidth="1"/>
    <col min="16" max="16" width="13.42578125" style="91" hidden="1" customWidth="1"/>
    <col min="17" max="17" width="9.140625" style="91" hidden="1" customWidth="1"/>
    <col min="18" max="18" width="13" style="91" hidden="1" customWidth="1"/>
    <col min="19" max="20" width="9.140625" style="91" hidden="1" customWidth="1"/>
    <col min="21" max="256" width="9.140625" style="91"/>
    <col min="257" max="257" width="7" style="91" customWidth="1"/>
    <col min="258" max="258" width="22.5703125" style="91" customWidth="1"/>
    <col min="259" max="259" width="25.5703125" style="91" customWidth="1"/>
    <col min="260" max="260" width="23.42578125" style="91" customWidth="1"/>
    <col min="261" max="261" width="20" style="91" customWidth="1"/>
    <col min="262" max="262" width="19.7109375" style="91" customWidth="1"/>
    <col min="263" max="263" width="20.5703125" style="91" customWidth="1"/>
    <col min="264" max="264" width="19.28515625" style="91" customWidth="1"/>
    <col min="265" max="265" width="19.42578125" style="91" customWidth="1"/>
    <col min="266" max="266" width="23.28515625" style="91" customWidth="1"/>
    <col min="267" max="267" width="21.5703125" style="91" customWidth="1"/>
    <col min="268" max="268" width="18.7109375" style="91" bestFit="1" customWidth="1"/>
    <col min="269" max="269" width="9.140625" style="91"/>
    <col min="270" max="276" width="0" style="91" hidden="1" customWidth="1"/>
    <col min="277" max="512" width="9.140625" style="91"/>
    <col min="513" max="513" width="7" style="91" customWidth="1"/>
    <col min="514" max="514" width="22.5703125" style="91" customWidth="1"/>
    <col min="515" max="515" width="25.5703125" style="91" customWidth="1"/>
    <col min="516" max="516" width="23.42578125" style="91" customWidth="1"/>
    <col min="517" max="517" width="20" style="91" customWidth="1"/>
    <col min="518" max="518" width="19.7109375" style="91" customWidth="1"/>
    <col min="519" max="519" width="20.5703125" style="91" customWidth="1"/>
    <col min="520" max="520" width="19.28515625" style="91" customWidth="1"/>
    <col min="521" max="521" width="19.42578125" style="91" customWidth="1"/>
    <col min="522" max="522" width="23.28515625" style="91" customWidth="1"/>
    <col min="523" max="523" width="21.5703125" style="91" customWidth="1"/>
    <col min="524" max="524" width="18.7109375" style="91" bestFit="1" customWidth="1"/>
    <col min="525" max="525" width="9.140625" style="91"/>
    <col min="526" max="532" width="0" style="91" hidden="1" customWidth="1"/>
    <col min="533" max="768" width="9.140625" style="91"/>
    <col min="769" max="769" width="7" style="91" customWidth="1"/>
    <col min="770" max="770" width="22.5703125" style="91" customWidth="1"/>
    <col min="771" max="771" width="25.5703125" style="91" customWidth="1"/>
    <col min="772" max="772" width="23.42578125" style="91" customWidth="1"/>
    <col min="773" max="773" width="20" style="91" customWidth="1"/>
    <col min="774" max="774" width="19.7109375" style="91" customWidth="1"/>
    <col min="775" max="775" width="20.5703125" style="91" customWidth="1"/>
    <col min="776" max="776" width="19.28515625" style="91" customWidth="1"/>
    <col min="777" max="777" width="19.42578125" style="91" customWidth="1"/>
    <col min="778" max="778" width="23.28515625" style="91" customWidth="1"/>
    <col min="779" max="779" width="21.5703125" style="91" customWidth="1"/>
    <col min="780" max="780" width="18.7109375" style="91" bestFit="1" customWidth="1"/>
    <col min="781" max="781" width="9.140625" style="91"/>
    <col min="782" max="788" width="0" style="91" hidden="1" customWidth="1"/>
    <col min="789" max="1024" width="9.140625" style="91"/>
    <col min="1025" max="1025" width="7" style="91" customWidth="1"/>
    <col min="1026" max="1026" width="22.5703125" style="91" customWidth="1"/>
    <col min="1027" max="1027" width="25.5703125" style="91" customWidth="1"/>
    <col min="1028" max="1028" width="23.42578125" style="91" customWidth="1"/>
    <col min="1029" max="1029" width="20" style="91" customWidth="1"/>
    <col min="1030" max="1030" width="19.7109375" style="91" customWidth="1"/>
    <col min="1031" max="1031" width="20.5703125" style="91" customWidth="1"/>
    <col min="1032" max="1032" width="19.28515625" style="91" customWidth="1"/>
    <col min="1033" max="1033" width="19.42578125" style="91" customWidth="1"/>
    <col min="1034" max="1034" width="23.28515625" style="91" customWidth="1"/>
    <col min="1035" max="1035" width="21.5703125" style="91" customWidth="1"/>
    <col min="1036" max="1036" width="18.7109375" style="91" bestFit="1" customWidth="1"/>
    <col min="1037" max="1037" width="9.140625" style="91"/>
    <col min="1038" max="1044" width="0" style="91" hidden="1" customWidth="1"/>
    <col min="1045" max="1280" width="9.140625" style="91"/>
    <col min="1281" max="1281" width="7" style="91" customWidth="1"/>
    <col min="1282" max="1282" width="22.5703125" style="91" customWidth="1"/>
    <col min="1283" max="1283" width="25.5703125" style="91" customWidth="1"/>
    <col min="1284" max="1284" width="23.42578125" style="91" customWidth="1"/>
    <col min="1285" max="1285" width="20" style="91" customWidth="1"/>
    <col min="1286" max="1286" width="19.7109375" style="91" customWidth="1"/>
    <col min="1287" max="1287" width="20.5703125" style="91" customWidth="1"/>
    <col min="1288" max="1288" width="19.28515625" style="91" customWidth="1"/>
    <col min="1289" max="1289" width="19.42578125" style="91" customWidth="1"/>
    <col min="1290" max="1290" width="23.28515625" style="91" customWidth="1"/>
    <col min="1291" max="1291" width="21.5703125" style="91" customWidth="1"/>
    <col min="1292" max="1292" width="18.7109375" style="91" bestFit="1" customWidth="1"/>
    <col min="1293" max="1293" width="9.140625" style="91"/>
    <col min="1294" max="1300" width="0" style="91" hidden="1" customWidth="1"/>
    <col min="1301" max="1536" width="9.140625" style="91"/>
    <col min="1537" max="1537" width="7" style="91" customWidth="1"/>
    <col min="1538" max="1538" width="22.5703125" style="91" customWidth="1"/>
    <col min="1539" max="1539" width="25.5703125" style="91" customWidth="1"/>
    <col min="1540" max="1540" width="23.42578125" style="91" customWidth="1"/>
    <col min="1541" max="1541" width="20" style="91" customWidth="1"/>
    <col min="1542" max="1542" width="19.7109375" style="91" customWidth="1"/>
    <col min="1543" max="1543" width="20.5703125" style="91" customWidth="1"/>
    <col min="1544" max="1544" width="19.28515625" style="91" customWidth="1"/>
    <col min="1545" max="1545" width="19.42578125" style="91" customWidth="1"/>
    <col min="1546" max="1546" width="23.28515625" style="91" customWidth="1"/>
    <col min="1547" max="1547" width="21.5703125" style="91" customWidth="1"/>
    <col min="1548" max="1548" width="18.7109375" style="91" bestFit="1" customWidth="1"/>
    <col min="1549" max="1549" width="9.140625" style="91"/>
    <col min="1550" max="1556" width="0" style="91" hidden="1" customWidth="1"/>
    <col min="1557" max="1792" width="9.140625" style="91"/>
    <col min="1793" max="1793" width="7" style="91" customWidth="1"/>
    <col min="1794" max="1794" width="22.5703125" style="91" customWidth="1"/>
    <col min="1795" max="1795" width="25.5703125" style="91" customWidth="1"/>
    <col min="1796" max="1796" width="23.42578125" style="91" customWidth="1"/>
    <col min="1797" max="1797" width="20" style="91" customWidth="1"/>
    <col min="1798" max="1798" width="19.7109375" style="91" customWidth="1"/>
    <col min="1799" max="1799" width="20.5703125" style="91" customWidth="1"/>
    <col min="1800" max="1800" width="19.28515625" style="91" customWidth="1"/>
    <col min="1801" max="1801" width="19.42578125" style="91" customWidth="1"/>
    <col min="1802" max="1802" width="23.28515625" style="91" customWidth="1"/>
    <col min="1803" max="1803" width="21.5703125" style="91" customWidth="1"/>
    <col min="1804" max="1804" width="18.7109375" style="91" bestFit="1" customWidth="1"/>
    <col min="1805" max="1805" width="9.140625" style="91"/>
    <col min="1806" max="1812" width="0" style="91" hidden="1" customWidth="1"/>
    <col min="1813" max="2048" width="9.140625" style="91"/>
    <col min="2049" max="2049" width="7" style="91" customWidth="1"/>
    <col min="2050" max="2050" width="22.5703125" style="91" customWidth="1"/>
    <col min="2051" max="2051" width="25.5703125" style="91" customWidth="1"/>
    <col min="2052" max="2052" width="23.42578125" style="91" customWidth="1"/>
    <col min="2053" max="2053" width="20" style="91" customWidth="1"/>
    <col min="2054" max="2054" width="19.7109375" style="91" customWidth="1"/>
    <col min="2055" max="2055" width="20.5703125" style="91" customWidth="1"/>
    <col min="2056" max="2056" width="19.28515625" style="91" customWidth="1"/>
    <col min="2057" max="2057" width="19.42578125" style="91" customWidth="1"/>
    <col min="2058" max="2058" width="23.28515625" style="91" customWidth="1"/>
    <col min="2059" max="2059" width="21.5703125" style="91" customWidth="1"/>
    <col min="2060" max="2060" width="18.7109375" style="91" bestFit="1" customWidth="1"/>
    <col min="2061" max="2061" width="9.140625" style="91"/>
    <col min="2062" max="2068" width="0" style="91" hidden="1" customWidth="1"/>
    <col min="2069" max="2304" width="9.140625" style="91"/>
    <col min="2305" max="2305" width="7" style="91" customWidth="1"/>
    <col min="2306" max="2306" width="22.5703125" style="91" customWidth="1"/>
    <col min="2307" max="2307" width="25.5703125" style="91" customWidth="1"/>
    <col min="2308" max="2308" width="23.42578125" style="91" customWidth="1"/>
    <col min="2309" max="2309" width="20" style="91" customWidth="1"/>
    <col min="2310" max="2310" width="19.7109375" style="91" customWidth="1"/>
    <col min="2311" max="2311" width="20.5703125" style="91" customWidth="1"/>
    <col min="2312" max="2312" width="19.28515625" style="91" customWidth="1"/>
    <col min="2313" max="2313" width="19.42578125" style="91" customWidth="1"/>
    <col min="2314" max="2314" width="23.28515625" style="91" customWidth="1"/>
    <col min="2315" max="2315" width="21.5703125" style="91" customWidth="1"/>
    <col min="2316" max="2316" width="18.7109375" style="91" bestFit="1" customWidth="1"/>
    <col min="2317" max="2317" width="9.140625" style="91"/>
    <col min="2318" max="2324" width="0" style="91" hidden="1" customWidth="1"/>
    <col min="2325" max="2560" width="9.140625" style="91"/>
    <col min="2561" max="2561" width="7" style="91" customWidth="1"/>
    <col min="2562" max="2562" width="22.5703125" style="91" customWidth="1"/>
    <col min="2563" max="2563" width="25.5703125" style="91" customWidth="1"/>
    <col min="2564" max="2564" width="23.42578125" style="91" customWidth="1"/>
    <col min="2565" max="2565" width="20" style="91" customWidth="1"/>
    <col min="2566" max="2566" width="19.7109375" style="91" customWidth="1"/>
    <col min="2567" max="2567" width="20.5703125" style="91" customWidth="1"/>
    <col min="2568" max="2568" width="19.28515625" style="91" customWidth="1"/>
    <col min="2569" max="2569" width="19.42578125" style="91" customWidth="1"/>
    <col min="2570" max="2570" width="23.28515625" style="91" customWidth="1"/>
    <col min="2571" max="2571" width="21.5703125" style="91" customWidth="1"/>
    <col min="2572" max="2572" width="18.7109375" style="91" bestFit="1" customWidth="1"/>
    <col min="2573" max="2573" width="9.140625" style="91"/>
    <col min="2574" max="2580" width="0" style="91" hidden="1" customWidth="1"/>
    <col min="2581" max="2816" width="9.140625" style="91"/>
    <col min="2817" max="2817" width="7" style="91" customWidth="1"/>
    <col min="2818" max="2818" width="22.5703125" style="91" customWidth="1"/>
    <col min="2819" max="2819" width="25.5703125" style="91" customWidth="1"/>
    <col min="2820" max="2820" width="23.42578125" style="91" customWidth="1"/>
    <col min="2821" max="2821" width="20" style="91" customWidth="1"/>
    <col min="2822" max="2822" width="19.7109375" style="91" customWidth="1"/>
    <col min="2823" max="2823" width="20.5703125" style="91" customWidth="1"/>
    <col min="2824" max="2824" width="19.28515625" style="91" customWidth="1"/>
    <col min="2825" max="2825" width="19.42578125" style="91" customWidth="1"/>
    <col min="2826" max="2826" width="23.28515625" style="91" customWidth="1"/>
    <col min="2827" max="2827" width="21.5703125" style="91" customWidth="1"/>
    <col min="2828" max="2828" width="18.7109375" style="91" bestFit="1" customWidth="1"/>
    <col min="2829" max="2829" width="9.140625" style="91"/>
    <col min="2830" max="2836" width="0" style="91" hidden="1" customWidth="1"/>
    <col min="2837" max="3072" width="9.140625" style="91"/>
    <col min="3073" max="3073" width="7" style="91" customWidth="1"/>
    <col min="3074" max="3074" width="22.5703125" style="91" customWidth="1"/>
    <col min="3075" max="3075" width="25.5703125" style="91" customWidth="1"/>
    <col min="3076" max="3076" width="23.42578125" style="91" customWidth="1"/>
    <col min="3077" max="3077" width="20" style="91" customWidth="1"/>
    <col min="3078" max="3078" width="19.7109375" style="91" customWidth="1"/>
    <col min="3079" max="3079" width="20.5703125" style="91" customWidth="1"/>
    <col min="3080" max="3080" width="19.28515625" style="91" customWidth="1"/>
    <col min="3081" max="3081" width="19.42578125" style="91" customWidth="1"/>
    <col min="3082" max="3082" width="23.28515625" style="91" customWidth="1"/>
    <col min="3083" max="3083" width="21.5703125" style="91" customWidth="1"/>
    <col min="3084" max="3084" width="18.7109375" style="91" bestFit="1" customWidth="1"/>
    <col min="3085" max="3085" width="9.140625" style="91"/>
    <col min="3086" max="3092" width="0" style="91" hidden="1" customWidth="1"/>
    <col min="3093" max="3328" width="9.140625" style="91"/>
    <col min="3329" max="3329" width="7" style="91" customWidth="1"/>
    <col min="3330" max="3330" width="22.5703125" style="91" customWidth="1"/>
    <col min="3331" max="3331" width="25.5703125" style="91" customWidth="1"/>
    <col min="3332" max="3332" width="23.42578125" style="91" customWidth="1"/>
    <col min="3333" max="3333" width="20" style="91" customWidth="1"/>
    <col min="3334" max="3334" width="19.7109375" style="91" customWidth="1"/>
    <col min="3335" max="3335" width="20.5703125" style="91" customWidth="1"/>
    <col min="3336" max="3336" width="19.28515625" style="91" customWidth="1"/>
    <col min="3337" max="3337" width="19.42578125" style="91" customWidth="1"/>
    <col min="3338" max="3338" width="23.28515625" style="91" customWidth="1"/>
    <col min="3339" max="3339" width="21.5703125" style="91" customWidth="1"/>
    <col min="3340" max="3340" width="18.7109375" style="91" bestFit="1" customWidth="1"/>
    <col min="3341" max="3341" width="9.140625" style="91"/>
    <col min="3342" max="3348" width="0" style="91" hidden="1" customWidth="1"/>
    <col min="3349" max="3584" width="9.140625" style="91"/>
    <col min="3585" max="3585" width="7" style="91" customWidth="1"/>
    <col min="3586" max="3586" width="22.5703125" style="91" customWidth="1"/>
    <col min="3587" max="3587" width="25.5703125" style="91" customWidth="1"/>
    <col min="3588" max="3588" width="23.42578125" style="91" customWidth="1"/>
    <col min="3589" max="3589" width="20" style="91" customWidth="1"/>
    <col min="3590" max="3590" width="19.7109375" style="91" customWidth="1"/>
    <col min="3591" max="3591" width="20.5703125" style="91" customWidth="1"/>
    <col min="3592" max="3592" width="19.28515625" style="91" customWidth="1"/>
    <col min="3593" max="3593" width="19.42578125" style="91" customWidth="1"/>
    <col min="3594" max="3594" width="23.28515625" style="91" customWidth="1"/>
    <col min="3595" max="3595" width="21.5703125" style="91" customWidth="1"/>
    <col min="3596" max="3596" width="18.7109375" style="91" bestFit="1" customWidth="1"/>
    <col min="3597" max="3597" width="9.140625" style="91"/>
    <col min="3598" max="3604" width="0" style="91" hidden="1" customWidth="1"/>
    <col min="3605" max="3840" width="9.140625" style="91"/>
    <col min="3841" max="3841" width="7" style="91" customWidth="1"/>
    <col min="3842" max="3842" width="22.5703125" style="91" customWidth="1"/>
    <col min="3843" max="3843" width="25.5703125" style="91" customWidth="1"/>
    <col min="3844" max="3844" width="23.42578125" style="91" customWidth="1"/>
    <col min="3845" max="3845" width="20" style="91" customWidth="1"/>
    <col min="3846" max="3846" width="19.7109375" style="91" customWidth="1"/>
    <col min="3847" max="3847" width="20.5703125" style="91" customWidth="1"/>
    <col min="3848" max="3848" width="19.28515625" style="91" customWidth="1"/>
    <col min="3849" max="3849" width="19.42578125" style="91" customWidth="1"/>
    <col min="3850" max="3850" width="23.28515625" style="91" customWidth="1"/>
    <col min="3851" max="3851" width="21.5703125" style="91" customWidth="1"/>
    <col min="3852" max="3852" width="18.7109375" style="91" bestFit="1" customWidth="1"/>
    <col min="3853" max="3853" width="9.140625" style="91"/>
    <col min="3854" max="3860" width="0" style="91" hidden="1" customWidth="1"/>
    <col min="3861" max="4096" width="9.140625" style="91"/>
    <col min="4097" max="4097" width="7" style="91" customWidth="1"/>
    <col min="4098" max="4098" width="22.5703125" style="91" customWidth="1"/>
    <col min="4099" max="4099" width="25.5703125" style="91" customWidth="1"/>
    <col min="4100" max="4100" width="23.42578125" style="91" customWidth="1"/>
    <col min="4101" max="4101" width="20" style="91" customWidth="1"/>
    <col min="4102" max="4102" width="19.7109375" style="91" customWidth="1"/>
    <col min="4103" max="4103" width="20.5703125" style="91" customWidth="1"/>
    <col min="4104" max="4104" width="19.28515625" style="91" customWidth="1"/>
    <col min="4105" max="4105" width="19.42578125" style="91" customWidth="1"/>
    <col min="4106" max="4106" width="23.28515625" style="91" customWidth="1"/>
    <col min="4107" max="4107" width="21.5703125" style="91" customWidth="1"/>
    <col min="4108" max="4108" width="18.7109375" style="91" bestFit="1" customWidth="1"/>
    <col min="4109" max="4109" width="9.140625" style="91"/>
    <col min="4110" max="4116" width="0" style="91" hidden="1" customWidth="1"/>
    <col min="4117" max="4352" width="9.140625" style="91"/>
    <col min="4353" max="4353" width="7" style="91" customWidth="1"/>
    <col min="4354" max="4354" width="22.5703125" style="91" customWidth="1"/>
    <col min="4355" max="4355" width="25.5703125" style="91" customWidth="1"/>
    <col min="4356" max="4356" width="23.42578125" style="91" customWidth="1"/>
    <col min="4357" max="4357" width="20" style="91" customWidth="1"/>
    <col min="4358" max="4358" width="19.7109375" style="91" customWidth="1"/>
    <col min="4359" max="4359" width="20.5703125" style="91" customWidth="1"/>
    <col min="4360" max="4360" width="19.28515625" style="91" customWidth="1"/>
    <col min="4361" max="4361" width="19.42578125" style="91" customWidth="1"/>
    <col min="4362" max="4362" width="23.28515625" style="91" customWidth="1"/>
    <col min="4363" max="4363" width="21.5703125" style="91" customWidth="1"/>
    <col min="4364" max="4364" width="18.7109375" style="91" bestFit="1" customWidth="1"/>
    <col min="4365" max="4365" width="9.140625" style="91"/>
    <col min="4366" max="4372" width="0" style="91" hidden="1" customWidth="1"/>
    <col min="4373" max="4608" width="9.140625" style="91"/>
    <col min="4609" max="4609" width="7" style="91" customWidth="1"/>
    <col min="4610" max="4610" width="22.5703125" style="91" customWidth="1"/>
    <col min="4611" max="4611" width="25.5703125" style="91" customWidth="1"/>
    <col min="4612" max="4612" width="23.42578125" style="91" customWidth="1"/>
    <col min="4613" max="4613" width="20" style="91" customWidth="1"/>
    <col min="4614" max="4614" width="19.7109375" style="91" customWidth="1"/>
    <col min="4615" max="4615" width="20.5703125" style="91" customWidth="1"/>
    <col min="4616" max="4616" width="19.28515625" style="91" customWidth="1"/>
    <col min="4617" max="4617" width="19.42578125" style="91" customWidth="1"/>
    <col min="4618" max="4618" width="23.28515625" style="91" customWidth="1"/>
    <col min="4619" max="4619" width="21.5703125" style="91" customWidth="1"/>
    <col min="4620" max="4620" width="18.7109375" style="91" bestFit="1" customWidth="1"/>
    <col min="4621" max="4621" width="9.140625" style="91"/>
    <col min="4622" max="4628" width="0" style="91" hidden="1" customWidth="1"/>
    <col min="4629" max="4864" width="9.140625" style="91"/>
    <col min="4865" max="4865" width="7" style="91" customWidth="1"/>
    <col min="4866" max="4866" width="22.5703125" style="91" customWidth="1"/>
    <col min="4867" max="4867" width="25.5703125" style="91" customWidth="1"/>
    <col min="4868" max="4868" width="23.42578125" style="91" customWidth="1"/>
    <col min="4869" max="4869" width="20" style="91" customWidth="1"/>
    <col min="4870" max="4870" width="19.7109375" style="91" customWidth="1"/>
    <col min="4871" max="4871" width="20.5703125" style="91" customWidth="1"/>
    <col min="4872" max="4872" width="19.28515625" style="91" customWidth="1"/>
    <col min="4873" max="4873" width="19.42578125" style="91" customWidth="1"/>
    <col min="4874" max="4874" width="23.28515625" style="91" customWidth="1"/>
    <col min="4875" max="4875" width="21.5703125" style="91" customWidth="1"/>
    <col min="4876" max="4876" width="18.7109375" style="91" bestFit="1" customWidth="1"/>
    <col min="4877" max="4877" width="9.140625" style="91"/>
    <col min="4878" max="4884" width="0" style="91" hidden="1" customWidth="1"/>
    <col min="4885" max="5120" width="9.140625" style="91"/>
    <col min="5121" max="5121" width="7" style="91" customWidth="1"/>
    <col min="5122" max="5122" width="22.5703125" style="91" customWidth="1"/>
    <col min="5123" max="5123" width="25.5703125" style="91" customWidth="1"/>
    <col min="5124" max="5124" width="23.42578125" style="91" customWidth="1"/>
    <col min="5125" max="5125" width="20" style="91" customWidth="1"/>
    <col min="5126" max="5126" width="19.7109375" style="91" customWidth="1"/>
    <col min="5127" max="5127" width="20.5703125" style="91" customWidth="1"/>
    <col min="5128" max="5128" width="19.28515625" style="91" customWidth="1"/>
    <col min="5129" max="5129" width="19.42578125" style="91" customWidth="1"/>
    <col min="5130" max="5130" width="23.28515625" style="91" customWidth="1"/>
    <col min="5131" max="5131" width="21.5703125" style="91" customWidth="1"/>
    <col min="5132" max="5132" width="18.7109375" style="91" bestFit="1" customWidth="1"/>
    <col min="5133" max="5133" width="9.140625" style="91"/>
    <col min="5134" max="5140" width="0" style="91" hidden="1" customWidth="1"/>
    <col min="5141" max="5376" width="9.140625" style="91"/>
    <col min="5377" max="5377" width="7" style="91" customWidth="1"/>
    <col min="5378" max="5378" width="22.5703125" style="91" customWidth="1"/>
    <col min="5379" max="5379" width="25.5703125" style="91" customWidth="1"/>
    <col min="5380" max="5380" width="23.42578125" style="91" customWidth="1"/>
    <col min="5381" max="5381" width="20" style="91" customWidth="1"/>
    <col min="5382" max="5382" width="19.7109375" style="91" customWidth="1"/>
    <col min="5383" max="5383" width="20.5703125" style="91" customWidth="1"/>
    <col min="5384" max="5384" width="19.28515625" style="91" customWidth="1"/>
    <col min="5385" max="5385" width="19.42578125" style="91" customWidth="1"/>
    <col min="5386" max="5386" width="23.28515625" style="91" customWidth="1"/>
    <col min="5387" max="5387" width="21.5703125" style="91" customWidth="1"/>
    <col min="5388" max="5388" width="18.7109375" style="91" bestFit="1" customWidth="1"/>
    <col min="5389" max="5389" width="9.140625" style="91"/>
    <col min="5390" max="5396" width="0" style="91" hidden="1" customWidth="1"/>
    <col min="5397" max="5632" width="9.140625" style="91"/>
    <col min="5633" max="5633" width="7" style="91" customWidth="1"/>
    <col min="5634" max="5634" width="22.5703125" style="91" customWidth="1"/>
    <col min="5635" max="5635" width="25.5703125" style="91" customWidth="1"/>
    <col min="5636" max="5636" width="23.42578125" style="91" customWidth="1"/>
    <col min="5637" max="5637" width="20" style="91" customWidth="1"/>
    <col min="5638" max="5638" width="19.7109375" style="91" customWidth="1"/>
    <col min="5639" max="5639" width="20.5703125" style="91" customWidth="1"/>
    <col min="5640" max="5640" width="19.28515625" style="91" customWidth="1"/>
    <col min="5641" max="5641" width="19.42578125" style="91" customWidth="1"/>
    <col min="5642" max="5642" width="23.28515625" style="91" customWidth="1"/>
    <col min="5643" max="5643" width="21.5703125" style="91" customWidth="1"/>
    <col min="5644" max="5644" width="18.7109375" style="91" bestFit="1" customWidth="1"/>
    <col min="5645" max="5645" width="9.140625" style="91"/>
    <col min="5646" max="5652" width="0" style="91" hidden="1" customWidth="1"/>
    <col min="5653" max="5888" width="9.140625" style="91"/>
    <col min="5889" max="5889" width="7" style="91" customWidth="1"/>
    <col min="5890" max="5890" width="22.5703125" style="91" customWidth="1"/>
    <col min="5891" max="5891" width="25.5703125" style="91" customWidth="1"/>
    <col min="5892" max="5892" width="23.42578125" style="91" customWidth="1"/>
    <col min="5893" max="5893" width="20" style="91" customWidth="1"/>
    <col min="5894" max="5894" width="19.7109375" style="91" customWidth="1"/>
    <col min="5895" max="5895" width="20.5703125" style="91" customWidth="1"/>
    <col min="5896" max="5896" width="19.28515625" style="91" customWidth="1"/>
    <col min="5897" max="5897" width="19.42578125" style="91" customWidth="1"/>
    <col min="5898" max="5898" width="23.28515625" style="91" customWidth="1"/>
    <col min="5899" max="5899" width="21.5703125" style="91" customWidth="1"/>
    <col min="5900" max="5900" width="18.7109375" style="91" bestFit="1" customWidth="1"/>
    <col min="5901" max="5901" width="9.140625" style="91"/>
    <col min="5902" max="5908" width="0" style="91" hidden="1" customWidth="1"/>
    <col min="5909" max="6144" width="9.140625" style="91"/>
    <col min="6145" max="6145" width="7" style="91" customWidth="1"/>
    <col min="6146" max="6146" width="22.5703125" style="91" customWidth="1"/>
    <col min="6147" max="6147" width="25.5703125" style="91" customWidth="1"/>
    <col min="6148" max="6148" width="23.42578125" style="91" customWidth="1"/>
    <col min="6149" max="6149" width="20" style="91" customWidth="1"/>
    <col min="6150" max="6150" width="19.7109375" style="91" customWidth="1"/>
    <col min="6151" max="6151" width="20.5703125" style="91" customWidth="1"/>
    <col min="6152" max="6152" width="19.28515625" style="91" customWidth="1"/>
    <col min="6153" max="6153" width="19.42578125" style="91" customWidth="1"/>
    <col min="6154" max="6154" width="23.28515625" style="91" customWidth="1"/>
    <col min="6155" max="6155" width="21.5703125" style="91" customWidth="1"/>
    <col min="6156" max="6156" width="18.7109375" style="91" bestFit="1" customWidth="1"/>
    <col min="6157" max="6157" width="9.140625" style="91"/>
    <col min="6158" max="6164" width="0" style="91" hidden="1" customWidth="1"/>
    <col min="6165" max="6400" width="9.140625" style="91"/>
    <col min="6401" max="6401" width="7" style="91" customWidth="1"/>
    <col min="6402" max="6402" width="22.5703125" style="91" customWidth="1"/>
    <col min="6403" max="6403" width="25.5703125" style="91" customWidth="1"/>
    <col min="6404" max="6404" width="23.42578125" style="91" customWidth="1"/>
    <col min="6405" max="6405" width="20" style="91" customWidth="1"/>
    <col min="6406" max="6406" width="19.7109375" style="91" customWidth="1"/>
    <col min="6407" max="6407" width="20.5703125" style="91" customWidth="1"/>
    <col min="6408" max="6408" width="19.28515625" style="91" customWidth="1"/>
    <col min="6409" max="6409" width="19.42578125" style="91" customWidth="1"/>
    <col min="6410" max="6410" width="23.28515625" style="91" customWidth="1"/>
    <col min="6411" max="6411" width="21.5703125" style="91" customWidth="1"/>
    <col min="6412" max="6412" width="18.7109375" style="91" bestFit="1" customWidth="1"/>
    <col min="6413" max="6413" width="9.140625" style="91"/>
    <col min="6414" max="6420" width="0" style="91" hidden="1" customWidth="1"/>
    <col min="6421" max="6656" width="9.140625" style="91"/>
    <col min="6657" max="6657" width="7" style="91" customWidth="1"/>
    <col min="6658" max="6658" width="22.5703125" style="91" customWidth="1"/>
    <col min="6659" max="6659" width="25.5703125" style="91" customWidth="1"/>
    <col min="6660" max="6660" width="23.42578125" style="91" customWidth="1"/>
    <col min="6661" max="6661" width="20" style="91" customWidth="1"/>
    <col min="6662" max="6662" width="19.7109375" style="91" customWidth="1"/>
    <col min="6663" max="6663" width="20.5703125" style="91" customWidth="1"/>
    <col min="6664" max="6664" width="19.28515625" style="91" customWidth="1"/>
    <col min="6665" max="6665" width="19.42578125" style="91" customWidth="1"/>
    <col min="6666" max="6666" width="23.28515625" style="91" customWidth="1"/>
    <col min="6667" max="6667" width="21.5703125" style="91" customWidth="1"/>
    <col min="6668" max="6668" width="18.7109375" style="91" bestFit="1" customWidth="1"/>
    <col min="6669" max="6669" width="9.140625" style="91"/>
    <col min="6670" max="6676" width="0" style="91" hidden="1" customWidth="1"/>
    <col min="6677" max="6912" width="9.140625" style="91"/>
    <col min="6913" max="6913" width="7" style="91" customWidth="1"/>
    <col min="6914" max="6914" width="22.5703125" style="91" customWidth="1"/>
    <col min="6915" max="6915" width="25.5703125" style="91" customWidth="1"/>
    <col min="6916" max="6916" width="23.42578125" style="91" customWidth="1"/>
    <col min="6917" max="6917" width="20" style="91" customWidth="1"/>
    <col min="6918" max="6918" width="19.7109375" style="91" customWidth="1"/>
    <col min="6919" max="6919" width="20.5703125" style="91" customWidth="1"/>
    <col min="6920" max="6920" width="19.28515625" style="91" customWidth="1"/>
    <col min="6921" max="6921" width="19.42578125" style="91" customWidth="1"/>
    <col min="6922" max="6922" width="23.28515625" style="91" customWidth="1"/>
    <col min="6923" max="6923" width="21.5703125" style="91" customWidth="1"/>
    <col min="6924" max="6924" width="18.7109375" style="91" bestFit="1" customWidth="1"/>
    <col min="6925" max="6925" width="9.140625" style="91"/>
    <col min="6926" max="6932" width="0" style="91" hidden="1" customWidth="1"/>
    <col min="6933" max="7168" width="9.140625" style="91"/>
    <col min="7169" max="7169" width="7" style="91" customWidth="1"/>
    <col min="7170" max="7170" width="22.5703125" style="91" customWidth="1"/>
    <col min="7171" max="7171" width="25.5703125" style="91" customWidth="1"/>
    <col min="7172" max="7172" width="23.42578125" style="91" customWidth="1"/>
    <col min="7173" max="7173" width="20" style="91" customWidth="1"/>
    <col min="7174" max="7174" width="19.7109375" style="91" customWidth="1"/>
    <col min="7175" max="7175" width="20.5703125" style="91" customWidth="1"/>
    <col min="7176" max="7176" width="19.28515625" style="91" customWidth="1"/>
    <col min="7177" max="7177" width="19.42578125" style="91" customWidth="1"/>
    <col min="7178" max="7178" width="23.28515625" style="91" customWidth="1"/>
    <col min="7179" max="7179" width="21.5703125" style="91" customWidth="1"/>
    <col min="7180" max="7180" width="18.7109375" style="91" bestFit="1" customWidth="1"/>
    <col min="7181" max="7181" width="9.140625" style="91"/>
    <col min="7182" max="7188" width="0" style="91" hidden="1" customWidth="1"/>
    <col min="7189" max="7424" width="9.140625" style="91"/>
    <col min="7425" max="7425" width="7" style="91" customWidth="1"/>
    <col min="7426" max="7426" width="22.5703125" style="91" customWidth="1"/>
    <col min="7427" max="7427" width="25.5703125" style="91" customWidth="1"/>
    <col min="7428" max="7428" width="23.42578125" style="91" customWidth="1"/>
    <col min="7429" max="7429" width="20" style="91" customWidth="1"/>
    <col min="7430" max="7430" width="19.7109375" style="91" customWidth="1"/>
    <col min="7431" max="7431" width="20.5703125" style="91" customWidth="1"/>
    <col min="7432" max="7432" width="19.28515625" style="91" customWidth="1"/>
    <col min="7433" max="7433" width="19.42578125" style="91" customWidth="1"/>
    <col min="7434" max="7434" width="23.28515625" style="91" customWidth="1"/>
    <col min="7435" max="7435" width="21.5703125" style="91" customWidth="1"/>
    <col min="7436" max="7436" width="18.7109375" style="91" bestFit="1" customWidth="1"/>
    <col min="7437" max="7437" width="9.140625" style="91"/>
    <col min="7438" max="7444" width="0" style="91" hidden="1" customWidth="1"/>
    <col min="7445" max="7680" width="9.140625" style="91"/>
    <col min="7681" max="7681" width="7" style="91" customWidth="1"/>
    <col min="7682" max="7682" width="22.5703125" style="91" customWidth="1"/>
    <col min="7683" max="7683" width="25.5703125" style="91" customWidth="1"/>
    <col min="7684" max="7684" width="23.42578125" style="91" customWidth="1"/>
    <col min="7685" max="7685" width="20" style="91" customWidth="1"/>
    <col min="7686" max="7686" width="19.7109375" style="91" customWidth="1"/>
    <col min="7687" max="7687" width="20.5703125" style="91" customWidth="1"/>
    <col min="7688" max="7688" width="19.28515625" style="91" customWidth="1"/>
    <col min="7689" max="7689" width="19.42578125" style="91" customWidth="1"/>
    <col min="7690" max="7690" width="23.28515625" style="91" customWidth="1"/>
    <col min="7691" max="7691" width="21.5703125" style="91" customWidth="1"/>
    <col min="7692" max="7692" width="18.7109375" style="91" bestFit="1" customWidth="1"/>
    <col min="7693" max="7693" width="9.140625" style="91"/>
    <col min="7694" max="7700" width="0" style="91" hidden="1" customWidth="1"/>
    <col min="7701" max="7936" width="9.140625" style="91"/>
    <col min="7937" max="7937" width="7" style="91" customWidth="1"/>
    <col min="7938" max="7938" width="22.5703125" style="91" customWidth="1"/>
    <col min="7939" max="7939" width="25.5703125" style="91" customWidth="1"/>
    <col min="7940" max="7940" width="23.42578125" style="91" customWidth="1"/>
    <col min="7941" max="7941" width="20" style="91" customWidth="1"/>
    <col min="7942" max="7942" width="19.7109375" style="91" customWidth="1"/>
    <col min="7943" max="7943" width="20.5703125" style="91" customWidth="1"/>
    <col min="7944" max="7944" width="19.28515625" style="91" customWidth="1"/>
    <col min="7945" max="7945" width="19.42578125" style="91" customWidth="1"/>
    <col min="7946" max="7946" width="23.28515625" style="91" customWidth="1"/>
    <col min="7947" max="7947" width="21.5703125" style="91" customWidth="1"/>
    <col min="7948" max="7948" width="18.7109375" style="91" bestFit="1" customWidth="1"/>
    <col min="7949" max="7949" width="9.140625" style="91"/>
    <col min="7950" max="7956" width="0" style="91" hidden="1" customWidth="1"/>
    <col min="7957" max="8192" width="9.140625" style="91"/>
    <col min="8193" max="8193" width="7" style="91" customWidth="1"/>
    <col min="8194" max="8194" width="22.5703125" style="91" customWidth="1"/>
    <col min="8195" max="8195" width="25.5703125" style="91" customWidth="1"/>
    <col min="8196" max="8196" width="23.42578125" style="91" customWidth="1"/>
    <col min="8197" max="8197" width="20" style="91" customWidth="1"/>
    <col min="8198" max="8198" width="19.7109375" style="91" customWidth="1"/>
    <col min="8199" max="8199" width="20.5703125" style="91" customWidth="1"/>
    <col min="8200" max="8200" width="19.28515625" style="91" customWidth="1"/>
    <col min="8201" max="8201" width="19.42578125" style="91" customWidth="1"/>
    <col min="8202" max="8202" width="23.28515625" style="91" customWidth="1"/>
    <col min="8203" max="8203" width="21.5703125" style="91" customWidth="1"/>
    <col min="8204" max="8204" width="18.7109375" style="91" bestFit="1" customWidth="1"/>
    <col min="8205" max="8205" width="9.140625" style="91"/>
    <col min="8206" max="8212" width="0" style="91" hidden="1" customWidth="1"/>
    <col min="8213" max="8448" width="9.140625" style="91"/>
    <col min="8449" max="8449" width="7" style="91" customWidth="1"/>
    <col min="8450" max="8450" width="22.5703125" style="91" customWidth="1"/>
    <col min="8451" max="8451" width="25.5703125" style="91" customWidth="1"/>
    <col min="8452" max="8452" width="23.42578125" style="91" customWidth="1"/>
    <col min="8453" max="8453" width="20" style="91" customWidth="1"/>
    <col min="8454" max="8454" width="19.7109375" style="91" customWidth="1"/>
    <col min="8455" max="8455" width="20.5703125" style="91" customWidth="1"/>
    <col min="8456" max="8456" width="19.28515625" style="91" customWidth="1"/>
    <col min="8457" max="8457" width="19.42578125" style="91" customWidth="1"/>
    <col min="8458" max="8458" width="23.28515625" style="91" customWidth="1"/>
    <col min="8459" max="8459" width="21.5703125" style="91" customWidth="1"/>
    <col min="8460" max="8460" width="18.7109375" style="91" bestFit="1" customWidth="1"/>
    <col min="8461" max="8461" width="9.140625" style="91"/>
    <col min="8462" max="8468" width="0" style="91" hidden="1" customWidth="1"/>
    <col min="8469" max="8704" width="9.140625" style="91"/>
    <col min="8705" max="8705" width="7" style="91" customWidth="1"/>
    <col min="8706" max="8706" width="22.5703125" style="91" customWidth="1"/>
    <col min="8707" max="8707" width="25.5703125" style="91" customWidth="1"/>
    <col min="8708" max="8708" width="23.42578125" style="91" customWidth="1"/>
    <col min="8709" max="8709" width="20" style="91" customWidth="1"/>
    <col min="8710" max="8710" width="19.7109375" style="91" customWidth="1"/>
    <col min="8711" max="8711" width="20.5703125" style="91" customWidth="1"/>
    <col min="8712" max="8712" width="19.28515625" style="91" customWidth="1"/>
    <col min="8713" max="8713" width="19.42578125" style="91" customWidth="1"/>
    <col min="8714" max="8714" width="23.28515625" style="91" customWidth="1"/>
    <col min="8715" max="8715" width="21.5703125" style="91" customWidth="1"/>
    <col min="8716" max="8716" width="18.7109375" style="91" bestFit="1" customWidth="1"/>
    <col min="8717" max="8717" width="9.140625" style="91"/>
    <col min="8718" max="8724" width="0" style="91" hidden="1" customWidth="1"/>
    <col min="8725" max="8960" width="9.140625" style="91"/>
    <col min="8961" max="8961" width="7" style="91" customWidth="1"/>
    <col min="8962" max="8962" width="22.5703125" style="91" customWidth="1"/>
    <col min="8963" max="8963" width="25.5703125" style="91" customWidth="1"/>
    <col min="8964" max="8964" width="23.42578125" style="91" customWidth="1"/>
    <col min="8965" max="8965" width="20" style="91" customWidth="1"/>
    <col min="8966" max="8966" width="19.7109375" style="91" customWidth="1"/>
    <col min="8967" max="8967" width="20.5703125" style="91" customWidth="1"/>
    <col min="8968" max="8968" width="19.28515625" style="91" customWidth="1"/>
    <col min="8969" max="8969" width="19.42578125" style="91" customWidth="1"/>
    <col min="8970" max="8970" width="23.28515625" style="91" customWidth="1"/>
    <col min="8971" max="8971" width="21.5703125" style="91" customWidth="1"/>
    <col min="8972" max="8972" width="18.7109375" style="91" bestFit="1" customWidth="1"/>
    <col min="8973" max="8973" width="9.140625" style="91"/>
    <col min="8974" max="8980" width="0" style="91" hidden="1" customWidth="1"/>
    <col min="8981" max="9216" width="9.140625" style="91"/>
    <col min="9217" max="9217" width="7" style="91" customWidth="1"/>
    <col min="9218" max="9218" width="22.5703125" style="91" customWidth="1"/>
    <col min="9219" max="9219" width="25.5703125" style="91" customWidth="1"/>
    <col min="9220" max="9220" width="23.42578125" style="91" customWidth="1"/>
    <col min="9221" max="9221" width="20" style="91" customWidth="1"/>
    <col min="9222" max="9222" width="19.7109375" style="91" customWidth="1"/>
    <col min="9223" max="9223" width="20.5703125" style="91" customWidth="1"/>
    <col min="9224" max="9224" width="19.28515625" style="91" customWidth="1"/>
    <col min="9225" max="9225" width="19.42578125" style="91" customWidth="1"/>
    <col min="9226" max="9226" width="23.28515625" style="91" customWidth="1"/>
    <col min="9227" max="9227" width="21.5703125" style="91" customWidth="1"/>
    <col min="9228" max="9228" width="18.7109375" style="91" bestFit="1" customWidth="1"/>
    <col min="9229" max="9229" width="9.140625" style="91"/>
    <col min="9230" max="9236" width="0" style="91" hidden="1" customWidth="1"/>
    <col min="9237" max="9472" width="9.140625" style="91"/>
    <col min="9473" max="9473" width="7" style="91" customWidth="1"/>
    <col min="9474" max="9474" width="22.5703125" style="91" customWidth="1"/>
    <col min="9475" max="9475" width="25.5703125" style="91" customWidth="1"/>
    <col min="9476" max="9476" width="23.42578125" style="91" customWidth="1"/>
    <col min="9477" max="9477" width="20" style="91" customWidth="1"/>
    <col min="9478" max="9478" width="19.7109375" style="91" customWidth="1"/>
    <col min="9479" max="9479" width="20.5703125" style="91" customWidth="1"/>
    <col min="9480" max="9480" width="19.28515625" style="91" customWidth="1"/>
    <col min="9481" max="9481" width="19.42578125" style="91" customWidth="1"/>
    <col min="9482" max="9482" width="23.28515625" style="91" customWidth="1"/>
    <col min="9483" max="9483" width="21.5703125" style="91" customWidth="1"/>
    <col min="9484" max="9484" width="18.7109375" style="91" bestFit="1" customWidth="1"/>
    <col min="9485" max="9485" width="9.140625" style="91"/>
    <col min="9486" max="9492" width="0" style="91" hidden="1" customWidth="1"/>
    <col min="9493" max="9728" width="9.140625" style="91"/>
    <col min="9729" max="9729" width="7" style="91" customWidth="1"/>
    <col min="9730" max="9730" width="22.5703125" style="91" customWidth="1"/>
    <col min="9731" max="9731" width="25.5703125" style="91" customWidth="1"/>
    <col min="9732" max="9732" width="23.42578125" style="91" customWidth="1"/>
    <col min="9733" max="9733" width="20" style="91" customWidth="1"/>
    <col min="9734" max="9734" width="19.7109375" style="91" customWidth="1"/>
    <col min="9735" max="9735" width="20.5703125" style="91" customWidth="1"/>
    <col min="9736" max="9736" width="19.28515625" style="91" customWidth="1"/>
    <col min="9737" max="9737" width="19.42578125" style="91" customWidth="1"/>
    <col min="9738" max="9738" width="23.28515625" style="91" customWidth="1"/>
    <col min="9739" max="9739" width="21.5703125" style="91" customWidth="1"/>
    <col min="9740" max="9740" width="18.7109375" style="91" bestFit="1" customWidth="1"/>
    <col min="9741" max="9741" width="9.140625" style="91"/>
    <col min="9742" max="9748" width="0" style="91" hidden="1" customWidth="1"/>
    <col min="9749" max="9984" width="9.140625" style="91"/>
    <col min="9985" max="9985" width="7" style="91" customWidth="1"/>
    <col min="9986" max="9986" width="22.5703125" style="91" customWidth="1"/>
    <col min="9987" max="9987" width="25.5703125" style="91" customWidth="1"/>
    <col min="9988" max="9988" width="23.42578125" style="91" customWidth="1"/>
    <col min="9989" max="9989" width="20" style="91" customWidth="1"/>
    <col min="9990" max="9990" width="19.7109375" style="91" customWidth="1"/>
    <col min="9991" max="9991" width="20.5703125" style="91" customWidth="1"/>
    <col min="9992" max="9992" width="19.28515625" style="91" customWidth="1"/>
    <col min="9993" max="9993" width="19.42578125" style="91" customWidth="1"/>
    <col min="9994" max="9994" width="23.28515625" style="91" customWidth="1"/>
    <col min="9995" max="9995" width="21.5703125" style="91" customWidth="1"/>
    <col min="9996" max="9996" width="18.7109375" style="91" bestFit="1" customWidth="1"/>
    <col min="9997" max="9997" width="9.140625" style="91"/>
    <col min="9998" max="10004" width="0" style="91" hidden="1" customWidth="1"/>
    <col min="10005" max="10240" width="9.140625" style="91"/>
    <col min="10241" max="10241" width="7" style="91" customWidth="1"/>
    <col min="10242" max="10242" width="22.5703125" style="91" customWidth="1"/>
    <col min="10243" max="10243" width="25.5703125" style="91" customWidth="1"/>
    <col min="10244" max="10244" width="23.42578125" style="91" customWidth="1"/>
    <col min="10245" max="10245" width="20" style="91" customWidth="1"/>
    <col min="10246" max="10246" width="19.7109375" style="91" customWidth="1"/>
    <col min="10247" max="10247" width="20.5703125" style="91" customWidth="1"/>
    <col min="10248" max="10248" width="19.28515625" style="91" customWidth="1"/>
    <col min="10249" max="10249" width="19.42578125" style="91" customWidth="1"/>
    <col min="10250" max="10250" width="23.28515625" style="91" customWidth="1"/>
    <col min="10251" max="10251" width="21.5703125" style="91" customWidth="1"/>
    <col min="10252" max="10252" width="18.7109375" style="91" bestFit="1" customWidth="1"/>
    <col min="10253" max="10253" width="9.140625" style="91"/>
    <col min="10254" max="10260" width="0" style="91" hidden="1" customWidth="1"/>
    <col min="10261" max="10496" width="9.140625" style="91"/>
    <col min="10497" max="10497" width="7" style="91" customWidth="1"/>
    <col min="10498" max="10498" width="22.5703125" style="91" customWidth="1"/>
    <col min="10499" max="10499" width="25.5703125" style="91" customWidth="1"/>
    <col min="10500" max="10500" width="23.42578125" style="91" customWidth="1"/>
    <col min="10501" max="10501" width="20" style="91" customWidth="1"/>
    <col min="10502" max="10502" width="19.7109375" style="91" customWidth="1"/>
    <col min="10503" max="10503" width="20.5703125" style="91" customWidth="1"/>
    <col min="10504" max="10504" width="19.28515625" style="91" customWidth="1"/>
    <col min="10505" max="10505" width="19.42578125" style="91" customWidth="1"/>
    <col min="10506" max="10506" width="23.28515625" style="91" customWidth="1"/>
    <col min="10507" max="10507" width="21.5703125" style="91" customWidth="1"/>
    <col min="10508" max="10508" width="18.7109375" style="91" bestFit="1" customWidth="1"/>
    <col min="10509" max="10509" width="9.140625" style="91"/>
    <col min="10510" max="10516" width="0" style="91" hidden="1" customWidth="1"/>
    <col min="10517" max="10752" width="9.140625" style="91"/>
    <col min="10753" max="10753" width="7" style="91" customWidth="1"/>
    <col min="10754" max="10754" width="22.5703125" style="91" customWidth="1"/>
    <col min="10755" max="10755" width="25.5703125" style="91" customWidth="1"/>
    <col min="10756" max="10756" width="23.42578125" style="91" customWidth="1"/>
    <col min="10757" max="10757" width="20" style="91" customWidth="1"/>
    <col min="10758" max="10758" width="19.7109375" style="91" customWidth="1"/>
    <col min="10759" max="10759" width="20.5703125" style="91" customWidth="1"/>
    <col min="10760" max="10760" width="19.28515625" style="91" customWidth="1"/>
    <col min="10761" max="10761" width="19.42578125" style="91" customWidth="1"/>
    <col min="10762" max="10762" width="23.28515625" style="91" customWidth="1"/>
    <col min="10763" max="10763" width="21.5703125" style="91" customWidth="1"/>
    <col min="10764" max="10764" width="18.7109375" style="91" bestFit="1" customWidth="1"/>
    <col min="10765" max="10765" width="9.140625" style="91"/>
    <col min="10766" max="10772" width="0" style="91" hidden="1" customWidth="1"/>
    <col min="10773" max="11008" width="9.140625" style="91"/>
    <col min="11009" max="11009" width="7" style="91" customWidth="1"/>
    <col min="11010" max="11010" width="22.5703125" style="91" customWidth="1"/>
    <col min="11011" max="11011" width="25.5703125" style="91" customWidth="1"/>
    <col min="11012" max="11012" width="23.42578125" style="91" customWidth="1"/>
    <col min="11013" max="11013" width="20" style="91" customWidth="1"/>
    <col min="11014" max="11014" width="19.7109375" style="91" customWidth="1"/>
    <col min="11015" max="11015" width="20.5703125" style="91" customWidth="1"/>
    <col min="11016" max="11016" width="19.28515625" style="91" customWidth="1"/>
    <col min="11017" max="11017" width="19.42578125" style="91" customWidth="1"/>
    <col min="11018" max="11018" width="23.28515625" style="91" customWidth="1"/>
    <col min="11019" max="11019" width="21.5703125" style="91" customWidth="1"/>
    <col min="11020" max="11020" width="18.7109375" style="91" bestFit="1" customWidth="1"/>
    <col min="11021" max="11021" width="9.140625" style="91"/>
    <col min="11022" max="11028" width="0" style="91" hidden="1" customWidth="1"/>
    <col min="11029" max="11264" width="9.140625" style="91"/>
    <col min="11265" max="11265" width="7" style="91" customWidth="1"/>
    <col min="11266" max="11266" width="22.5703125" style="91" customWidth="1"/>
    <col min="11267" max="11267" width="25.5703125" style="91" customWidth="1"/>
    <col min="11268" max="11268" width="23.42578125" style="91" customWidth="1"/>
    <col min="11269" max="11269" width="20" style="91" customWidth="1"/>
    <col min="11270" max="11270" width="19.7109375" style="91" customWidth="1"/>
    <col min="11271" max="11271" width="20.5703125" style="91" customWidth="1"/>
    <col min="11272" max="11272" width="19.28515625" style="91" customWidth="1"/>
    <col min="11273" max="11273" width="19.42578125" style="91" customWidth="1"/>
    <col min="11274" max="11274" width="23.28515625" style="91" customWidth="1"/>
    <col min="11275" max="11275" width="21.5703125" style="91" customWidth="1"/>
    <col min="11276" max="11276" width="18.7109375" style="91" bestFit="1" customWidth="1"/>
    <col min="11277" max="11277" width="9.140625" style="91"/>
    <col min="11278" max="11284" width="0" style="91" hidden="1" customWidth="1"/>
    <col min="11285" max="11520" width="9.140625" style="91"/>
    <col min="11521" max="11521" width="7" style="91" customWidth="1"/>
    <col min="11522" max="11522" width="22.5703125" style="91" customWidth="1"/>
    <col min="11523" max="11523" width="25.5703125" style="91" customWidth="1"/>
    <col min="11524" max="11524" width="23.42578125" style="91" customWidth="1"/>
    <col min="11525" max="11525" width="20" style="91" customWidth="1"/>
    <col min="11526" max="11526" width="19.7109375" style="91" customWidth="1"/>
    <col min="11527" max="11527" width="20.5703125" style="91" customWidth="1"/>
    <col min="11528" max="11528" width="19.28515625" style="91" customWidth="1"/>
    <col min="11529" max="11529" width="19.42578125" style="91" customWidth="1"/>
    <col min="11530" max="11530" width="23.28515625" style="91" customWidth="1"/>
    <col min="11531" max="11531" width="21.5703125" style="91" customWidth="1"/>
    <col min="11532" max="11532" width="18.7109375" style="91" bestFit="1" customWidth="1"/>
    <col min="11533" max="11533" width="9.140625" style="91"/>
    <col min="11534" max="11540" width="0" style="91" hidden="1" customWidth="1"/>
    <col min="11541" max="11776" width="9.140625" style="91"/>
    <col min="11777" max="11777" width="7" style="91" customWidth="1"/>
    <col min="11778" max="11778" width="22.5703125" style="91" customWidth="1"/>
    <col min="11779" max="11779" width="25.5703125" style="91" customWidth="1"/>
    <col min="11780" max="11780" width="23.42578125" style="91" customWidth="1"/>
    <col min="11781" max="11781" width="20" style="91" customWidth="1"/>
    <col min="11782" max="11782" width="19.7109375" style="91" customWidth="1"/>
    <col min="11783" max="11783" width="20.5703125" style="91" customWidth="1"/>
    <col min="11784" max="11784" width="19.28515625" style="91" customWidth="1"/>
    <col min="11785" max="11785" width="19.42578125" style="91" customWidth="1"/>
    <col min="11786" max="11786" width="23.28515625" style="91" customWidth="1"/>
    <col min="11787" max="11787" width="21.5703125" style="91" customWidth="1"/>
    <col min="11788" max="11788" width="18.7109375" style="91" bestFit="1" customWidth="1"/>
    <col min="11789" max="11789" width="9.140625" style="91"/>
    <col min="11790" max="11796" width="0" style="91" hidden="1" customWidth="1"/>
    <col min="11797" max="12032" width="9.140625" style="91"/>
    <col min="12033" max="12033" width="7" style="91" customWidth="1"/>
    <col min="12034" max="12034" width="22.5703125" style="91" customWidth="1"/>
    <col min="12035" max="12035" width="25.5703125" style="91" customWidth="1"/>
    <col min="12036" max="12036" width="23.42578125" style="91" customWidth="1"/>
    <col min="12037" max="12037" width="20" style="91" customWidth="1"/>
    <col min="12038" max="12038" width="19.7109375" style="91" customWidth="1"/>
    <col min="12039" max="12039" width="20.5703125" style="91" customWidth="1"/>
    <col min="12040" max="12040" width="19.28515625" style="91" customWidth="1"/>
    <col min="12041" max="12041" width="19.42578125" style="91" customWidth="1"/>
    <col min="12042" max="12042" width="23.28515625" style="91" customWidth="1"/>
    <col min="12043" max="12043" width="21.5703125" style="91" customWidth="1"/>
    <col min="12044" max="12044" width="18.7109375" style="91" bestFit="1" customWidth="1"/>
    <col min="12045" max="12045" width="9.140625" style="91"/>
    <col min="12046" max="12052" width="0" style="91" hidden="1" customWidth="1"/>
    <col min="12053" max="12288" width="9.140625" style="91"/>
    <col min="12289" max="12289" width="7" style="91" customWidth="1"/>
    <col min="12290" max="12290" width="22.5703125" style="91" customWidth="1"/>
    <col min="12291" max="12291" width="25.5703125" style="91" customWidth="1"/>
    <col min="12292" max="12292" width="23.42578125" style="91" customWidth="1"/>
    <col min="12293" max="12293" width="20" style="91" customWidth="1"/>
    <col min="12294" max="12294" width="19.7109375" style="91" customWidth="1"/>
    <col min="12295" max="12295" width="20.5703125" style="91" customWidth="1"/>
    <col min="12296" max="12296" width="19.28515625" style="91" customWidth="1"/>
    <col min="12297" max="12297" width="19.42578125" style="91" customWidth="1"/>
    <col min="12298" max="12298" width="23.28515625" style="91" customWidth="1"/>
    <col min="12299" max="12299" width="21.5703125" style="91" customWidth="1"/>
    <col min="12300" max="12300" width="18.7109375" style="91" bestFit="1" customWidth="1"/>
    <col min="12301" max="12301" width="9.140625" style="91"/>
    <col min="12302" max="12308" width="0" style="91" hidden="1" customWidth="1"/>
    <col min="12309" max="12544" width="9.140625" style="91"/>
    <col min="12545" max="12545" width="7" style="91" customWidth="1"/>
    <col min="12546" max="12546" width="22.5703125" style="91" customWidth="1"/>
    <col min="12547" max="12547" width="25.5703125" style="91" customWidth="1"/>
    <col min="12548" max="12548" width="23.42578125" style="91" customWidth="1"/>
    <col min="12549" max="12549" width="20" style="91" customWidth="1"/>
    <col min="12550" max="12550" width="19.7109375" style="91" customWidth="1"/>
    <col min="12551" max="12551" width="20.5703125" style="91" customWidth="1"/>
    <col min="12552" max="12552" width="19.28515625" style="91" customWidth="1"/>
    <col min="12553" max="12553" width="19.42578125" style="91" customWidth="1"/>
    <col min="12554" max="12554" width="23.28515625" style="91" customWidth="1"/>
    <col min="12555" max="12555" width="21.5703125" style="91" customWidth="1"/>
    <col min="12556" max="12556" width="18.7109375" style="91" bestFit="1" customWidth="1"/>
    <col min="12557" max="12557" width="9.140625" style="91"/>
    <col min="12558" max="12564" width="0" style="91" hidden="1" customWidth="1"/>
    <col min="12565" max="12800" width="9.140625" style="91"/>
    <col min="12801" max="12801" width="7" style="91" customWidth="1"/>
    <col min="12802" max="12802" width="22.5703125" style="91" customWidth="1"/>
    <col min="12803" max="12803" width="25.5703125" style="91" customWidth="1"/>
    <col min="12804" max="12804" width="23.42578125" style="91" customWidth="1"/>
    <col min="12805" max="12805" width="20" style="91" customWidth="1"/>
    <col min="12806" max="12806" width="19.7109375" style="91" customWidth="1"/>
    <col min="12807" max="12807" width="20.5703125" style="91" customWidth="1"/>
    <col min="12808" max="12808" width="19.28515625" style="91" customWidth="1"/>
    <col min="12809" max="12809" width="19.42578125" style="91" customWidth="1"/>
    <col min="12810" max="12810" width="23.28515625" style="91" customWidth="1"/>
    <col min="12811" max="12811" width="21.5703125" style="91" customWidth="1"/>
    <col min="12812" max="12812" width="18.7109375" style="91" bestFit="1" customWidth="1"/>
    <col min="12813" max="12813" width="9.140625" style="91"/>
    <col min="12814" max="12820" width="0" style="91" hidden="1" customWidth="1"/>
    <col min="12821" max="13056" width="9.140625" style="91"/>
    <col min="13057" max="13057" width="7" style="91" customWidth="1"/>
    <col min="13058" max="13058" width="22.5703125" style="91" customWidth="1"/>
    <col min="13059" max="13059" width="25.5703125" style="91" customWidth="1"/>
    <col min="13060" max="13060" width="23.42578125" style="91" customWidth="1"/>
    <col min="13061" max="13061" width="20" style="91" customWidth="1"/>
    <col min="13062" max="13062" width="19.7109375" style="91" customWidth="1"/>
    <col min="13063" max="13063" width="20.5703125" style="91" customWidth="1"/>
    <col min="13064" max="13064" width="19.28515625" style="91" customWidth="1"/>
    <col min="13065" max="13065" width="19.42578125" style="91" customWidth="1"/>
    <col min="13066" max="13066" width="23.28515625" style="91" customWidth="1"/>
    <col min="13067" max="13067" width="21.5703125" style="91" customWidth="1"/>
    <col min="13068" max="13068" width="18.7109375" style="91" bestFit="1" customWidth="1"/>
    <col min="13069" max="13069" width="9.140625" style="91"/>
    <col min="13070" max="13076" width="0" style="91" hidden="1" customWidth="1"/>
    <col min="13077" max="13312" width="9.140625" style="91"/>
    <col min="13313" max="13313" width="7" style="91" customWidth="1"/>
    <col min="13314" max="13314" width="22.5703125" style="91" customWidth="1"/>
    <col min="13315" max="13315" width="25.5703125" style="91" customWidth="1"/>
    <col min="13316" max="13316" width="23.42578125" style="91" customWidth="1"/>
    <col min="13317" max="13317" width="20" style="91" customWidth="1"/>
    <col min="13318" max="13318" width="19.7109375" style="91" customWidth="1"/>
    <col min="13319" max="13319" width="20.5703125" style="91" customWidth="1"/>
    <col min="13320" max="13320" width="19.28515625" style="91" customWidth="1"/>
    <col min="13321" max="13321" width="19.42578125" style="91" customWidth="1"/>
    <col min="13322" max="13322" width="23.28515625" style="91" customWidth="1"/>
    <col min="13323" max="13323" width="21.5703125" style="91" customWidth="1"/>
    <col min="13324" max="13324" width="18.7109375" style="91" bestFit="1" customWidth="1"/>
    <col min="13325" max="13325" width="9.140625" style="91"/>
    <col min="13326" max="13332" width="0" style="91" hidden="1" customWidth="1"/>
    <col min="13333" max="13568" width="9.140625" style="91"/>
    <col min="13569" max="13569" width="7" style="91" customWidth="1"/>
    <col min="13570" max="13570" width="22.5703125" style="91" customWidth="1"/>
    <col min="13571" max="13571" width="25.5703125" style="91" customWidth="1"/>
    <col min="13572" max="13572" width="23.42578125" style="91" customWidth="1"/>
    <col min="13573" max="13573" width="20" style="91" customWidth="1"/>
    <col min="13574" max="13574" width="19.7109375" style="91" customWidth="1"/>
    <col min="13575" max="13575" width="20.5703125" style="91" customWidth="1"/>
    <col min="13576" max="13576" width="19.28515625" style="91" customWidth="1"/>
    <col min="13577" max="13577" width="19.42578125" style="91" customWidth="1"/>
    <col min="13578" max="13578" width="23.28515625" style="91" customWidth="1"/>
    <col min="13579" max="13579" width="21.5703125" style="91" customWidth="1"/>
    <col min="13580" max="13580" width="18.7109375" style="91" bestFit="1" customWidth="1"/>
    <col min="13581" max="13581" width="9.140625" style="91"/>
    <col min="13582" max="13588" width="0" style="91" hidden="1" customWidth="1"/>
    <col min="13589" max="13824" width="9.140625" style="91"/>
    <col min="13825" max="13825" width="7" style="91" customWidth="1"/>
    <col min="13826" max="13826" width="22.5703125" style="91" customWidth="1"/>
    <col min="13827" max="13827" width="25.5703125" style="91" customWidth="1"/>
    <col min="13828" max="13828" width="23.42578125" style="91" customWidth="1"/>
    <col min="13829" max="13829" width="20" style="91" customWidth="1"/>
    <col min="13830" max="13830" width="19.7109375" style="91" customWidth="1"/>
    <col min="13831" max="13831" width="20.5703125" style="91" customWidth="1"/>
    <col min="13832" max="13832" width="19.28515625" style="91" customWidth="1"/>
    <col min="13833" max="13833" width="19.42578125" style="91" customWidth="1"/>
    <col min="13834" max="13834" width="23.28515625" style="91" customWidth="1"/>
    <col min="13835" max="13835" width="21.5703125" style="91" customWidth="1"/>
    <col min="13836" max="13836" width="18.7109375" style="91" bestFit="1" customWidth="1"/>
    <col min="13837" max="13837" width="9.140625" style="91"/>
    <col min="13838" max="13844" width="0" style="91" hidden="1" customWidth="1"/>
    <col min="13845" max="14080" width="9.140625" style="91"/>
    <col min="14081" max="14081" width="7" style="91" customWidth="1"/>
    <col min="14082" max="14082" width="22.5703125" style="91" customWidth="1"/>
    <col min="14083" max="14083" width="25.5703125" style="91" customWidth="1"/>
    <col min="14084" max="14084" width="23.42578125" style="91" customWidth="1"/>
    <col min="14085" max="14085" width="20" style="91" customWidth="1"/>
    <col min="14086" max="14086" width="19.7109375" style="91" customWidth="1"/>
    <col min="14087" max="14087" width="20.5703125" style="91" customWidth="1"/>
    <col min="14088" max="14088" width="19.28515625" style="91" customWidth="1"/>
    <col min="14089" max="14089" width="19.42578125" style="91" customWidth="1"/>
    <col min="14090" max="14090" width="23.28515625" style="91" customWidth="1"/>
    <col min="14091" max="14091" width="21.5703125" style="91" customWidth="1"/>
    <col min="14092" max="14092" width="18.7109375" style="91" bestFit="1" customWidth="1"/>
    <col min="14093" max="14093" width="9.140625" style="91"/>
    <col min="14094" max="14100" width="0" style="91" hidden="1" customWidth="1"/>
    <col min="14101" max="14336" width="9.140625" style="91"/>
    <col min="14337" max="14337" width="7" style="91" customWidth="1"/>
    <col min="14338" max="14338" width="22.5703125" style="91" customWidth="1"/>
    <col min="14339" max="14339" width="25.5703125" style="91" customWidth="1"/>
    <col min="14340" max="14340" width="23.42578125" style="91" customWidth="1"/>
    <col min="14341" max="14341" width="20" style="91" customWidth="1"/>
    <col min="14342" max="14342" width="19.7109375" style="91" customWidth="1"/>
    <col min="14343" max="14343" width="20.5703125" style="91" customWidth="1"/>
    <col min="14344" max="14344" width="19.28515625" style="91" customWidth="1"/>
    <col min="14345" max="14345" width="19.42578125" style="91" customWidth="1"/>
    <col min="14346" max="14346" width="23.28515625" style="91" customWidth="1"/>
    <col min="14347" max="14347" width="21.5703125" style="91" customWidth="1"/>
    <col min="14348" max="14348" width="18.7109375" style="91" bestFit="1" customWidth="1"/>
    <col min="14349" max="14349" width="9.140625" style="91"/>
    <col min="14350" max="14356" width="0" style="91" hidden="1" customWidth="1"/>
    <col min="14357" max="14592" width="9.140625" style="91"/>
    <col min="14593" max="14593" width="7" style="91" customWidth="1"/>
    <col min="14594" max="14594" width="22.5703125" style="91" customWidth="1"/>
    <col min="14595" max="14595" width="25.5703125" style="91" customWidth="1"/>
    <col min="14596" max="14596" width="23.42578125" style="91" customWidth="1"/>
    <col min="14597" max="14597" width="20" style="91" customWidth="1"/>
    <col min="14598" max="14598" width="19.7109375" style="91" customWidth="1"/>
    <col min="14599" max="14599" width="20.5703125" style="91" customWidth="1"/>
    <col min="14600" max="14600" width="19.28515625" style="91" customWidth="1"/>
    <col min="14601" max="14601" width="19.42578125" style="91" customWidth="1"/>
    <col min="14602" max="14602" width="23.28515625" style="91" customWidth="1"/>
    <col min="14603" max="14603" width="21.5703125" style="91" customWidth="1"/>
    <col min="14604" max="14604" width="18.7109375" style="91" bestFit="1" customWidth="1"/>
    <col min="14605" max="14605" width="9.140625" style="91"/>
    <col min="14606" max="14612" width="0" style="91" hidden="1" customWidth="1"/>
    <col min="14613" max="14848" width="9.140625" style="91"/>
    <col min="14849" max="14849" width="7" style="91" customWidth="1"/>
    <col min="14850" max="14850" width="22.5703125" style="91" customWidth="1"/>
    <col min="14851" max="14851" width="25.5703125" style="91" customWidth="1"/>
    <col min="14852" max="14852" width="23.42578125" style="91" customWidth="1"/>
    <col min="14853" max="14853" width="20" style="91" customWidth="1"/>
    <col min="14854" max="14854" width="19.7109375" style="91" customWidth="1"/>
    <col min="14855" max="14855" width="20.5703125" style="91" customWidth="1"/>
    <col min="14856" max="14856" width="19.28515625" style="91" customWidth="1"/>
    <col min="14857" max="14857" width="19.42578125" style="91" customWidth="1"/>
    <col min="14858" max="14858" width="23.28515625" style="91" customWidth="1"/>
    <col min="14859" max="14859" width="21.5703125" style="91" customWidth="1"/>
    <col min="14860" max="14860" width="18.7109375" style="91" bestFit="1" customWidth="1"/>
    <col min="14861" max="14861" width="9.140625" style="91"/>
    <col min="14862" max="14868" width="0" style="91" hidden="1" customWidth="1"/>
    <col min="14869" max="15104" width="9.140625" style="91"/>
    <col min="15105" max="15105" width="7" style="91" customWidth="1"/>
    <col min="15106" max="15106" width="22.5703125" style="91" customWidth="1"/>
    <col min="15107" max="15107" width="25.5703125" style="91" customWidth="1"/>
    <col min="15108" max="15108" width="23.42578125" style="91" customWidth="1"/>
    <col min="15109" max="15109" width="20" style="91" customWidth="1"/>
    <col min="15110" max="15110" width="19.7109375" style="91" customWidth="1"/>
    <col min="15111" max="15111" width="20.5703125" style="91" customWidth="1"/>
    <col min="15112" max="15112" width="19.28515625" style="91" customWidth="1"/>
    <col min="15113" max="15113" width="19.42578125" style="91" customWidth="1"/>
    <col min="15114" max="15114" width="23.28515625" style="91" customWidth="1"/>
    <col min="15115" max="15115" width="21.5703125" style="91" customWidth="1"/>
    <col min="15116" max="15116" width="18.7109375" style="91" bestFit="1" customWidth="1"/>
    <col min="15117" max="15117" width="9.140625" style="91"/>
    <col min="15118" max="15124" width="0" style="91" hidden="1" customWidth="1"/>
    <col min="15125" max="15360" width="9.140625" style="91"/>
    <col min="15361" max="15361" width="7" style="91" customWidth="1"/>
    <col min="15362" max="15362" width="22.5703125" style="91" customWidth="1"/>
    <col min="15363" max="15363" width="25.5703125" style="91" customWidth="1"/>
    <col min="15364" max="15364" width="23.42578125" style="91" customWidth="1"/>
    <col min="15365" max="15365" width="20" style="91" customWidth="1"/>
    <col min="15366" max="15366" width="19.7109375" style="91" customWidth="1"/>
    <col min="15367" max="15367" width="20.5703125" style="91" customWidth="1"/>
    <col min="15368" max="15368" width="19.28515625" style="91" customWidth="1"/>
    <col min="15369" max="15369" width="19.42578125" style="91" customWidth="1"/>
    <col min="15370" max="15370" width="23.28515625" style="91" customWidth="1"/>
    <col min="15371" max="15371" width="21.5703125" style="91" customWidth="1"/>
    <col min="15372" max="15372" width="18.7109375" style="91" bestFit="1" customWidth="1"/>
    <col min="15373" max="15373" width="9.140625" style="91"/>
    <col min="15374" max="15380" width="0" style="91" hidden="1" customWidth="1"/>
    <col min="15381" max="15616" width="9.140625" style="91"/>
    <col min="15617" max="15617" width="7" style="91" customWidth="1"/>
    <col min="15618" max="15618" width="22.5703125" style="91" customWidth="1"/>
    <col min="15619" max="15619" width="25.5703125" style="91" customWidth="1"/>
    <col min="15620" max="15620" width="23.42578125" style="91" customWidth="1"/>
    <col min="15621" max="15621" width="20" style="91" customWidth="1"/>
    <col min="15622" max="15622" width="19.7109375" style="91" customWidth="1"/>
    <col min="15623" max="15623" width="20.5703125" style="91" customWidth="1"/>
    <col min="15624" max="15624" width="19.28515625" style="91" customWidth="1"/>
    <col min="15625" max="15625" width="19.42578125" style="91" customWidth="1"/>
    <col min="15626" max="15626" width="23.28515625" style="91" customWidth="1"/>
    <col min="15627" max="15627" width="21.5703125" style="91" customWidth="1"/>
    <col min="15628" max="15628" width="18.7109375" style="91" bestFit="1" customWidth="1"/>
    <col min="15629" max="15629" width="9.140625" style="91"/>
    <col min="15630" max="15636" width="0" style="91" hidden="1" customWidth="1"/>
    <col min="15637" max="15872" width="9.140625" style="91"/>
    <col min="15873" max="15873" width="7" style="91" customWidth="1"/>
    <col min="15874" max="15874" width="22.5703125" style="91" customWidth="1"/>
    <col min="15875" max="15875" width="25.5703125" style="91" customWidth="1"/>
    <col min="15876" max="15876" width="23.42578125" style="91" customWidth="1"/>
    <col min="15877" max="15877" width="20" style="91" customWidth="1"/>
    <col min="15878" max="15878" width="19.7109375" style="91" customWidth="1"/>
    <col min="15879" max="15879" width="20.5703125" style="91" customWidth="1"/>
    <col min="15880" max="15880" width="19.28515625" style="91" customWidth="1"/>
    <col min="15881" max="15881" width="19.42578125" style="91" customWidth="1"/>
    <col min="15882" max="15882" width="23.28515625" style="91" customWidth="1"/>
    <col min="15883" max="15883" width="21.5703125" style="91" customWidth="1"/>
    <col min="15884" max="15884" width="18.7109375" style="91" bestFit="1" customWidth="1"/>
    <col min="15885" max="15885" width="9.140625" style="91"/>
    <col min="15886" max="15892" width="0" style="91" hidden="1" customWidth="1"/>
    <col min="15893" max="16128" width="9.140625" style="91"/>
    <col min="16129" max="16129" width="7" style="91" customWidth="1"/>
    <col min="16130" max="16130" width="22.5703125" style="91" customWidth="1"/>
    <col min="16131" max="16131" width="25.5703125" style="91" customWidth="1"/>
    <col min="16132" max="16132" width="23.42578125" style="91" customWidth="1"/>
    <col min="16133" max="16133" width="20" style="91" customWidth="1"/>
    <col min="16134" max="16134" width="19.7109375" style="91" customWidth="1"/>
    <col min="16135" max="16135" width="20.5703125" style="91" customWidth="1"/>
    <col min="16136" max="16136" width="19.28515625" style="91" customWidth="1"/>
    <col min="16137" max="16137" width="19.42578125" style="91" customWidth="1"/>
    <col min="16138" max="16138" width="23.28515625" style="91" customWidth="1"/>
    <col min="16139" max="16139" width="21.5703125" style="91" customWidth="1"/>
    <col min="16140" max="16140" width="18.7109375" style="91" bestFit="1" customWidth="1"/>
    <col min="16141" max="16141" width="9.140625" style="91"/>
    <col min="16142" max="16148" width="0" style="91" hidden="1" customWidth="1"/>
    <col min="16149" max="16384" width="9.140625" style="91"/>
  </cols>
  <sheetData>
    <row r="2" spans="1:12">
      <c r="A2" s="362" t="s">
        <v>590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</row>
    <row r="4" spans="1:12">
      <c r="A4" s="302" t="s">
        <v>0</v>
      </c>
      <c r="B4" s="352" t="s">
        <v>230</v>
      </c>
      <c r="C4" s="302" t="s">
        <v>512</v>
      </c>
      <c r="D4" s="365" t="s">
        <v>599</v>
      </c>
      <c r="E4" s="365" t="s">
        <v>600</v>
      </c>
      <c r="F4" s="365" t="s">
        <v>601</v>
      </c>
      <c r="G4" s="365" t="s">
        <v>602</v>
      </c>
      <c r="H4" s="365" t="s">
        <v>513</v>
      </c>
      <c r="I4" s="363"/>
      <c r="J4" s="364"/>
      <c r="K4" s="351" t="s">
        <v>514</v>
      </c>
      <c r="L4" s="351" t="s">
        <v>515</v>
      </c>
    </row>
    <row r="5" spans="1:12" ht="102">
      <c r="A5" s="304"/>
      <c r="B5" s="352"/>
      <c r="C5" s="303"/>
      <c r="D5" s="366"/>
      <c r="E5" s="366"/>
      <c r="F5" s="366"/>
      <c r="G5" s="366"/>
      <c r="H5" s="366"/>
      <c r="I5" s="242" t="s">
        <v>516</v>
      </c>
      <c r="J5" s="242" t="s">
        <v>517</v>
      </c>
      <c r="K5" s="351"/>
      <c r="L5" s="351"/>
    </row>
    <row r="6" spans="1:12" ht="25.5">
      <c r="A6" s="355">
        <v>1</v>
      </c>
      <c r="B6" s="356" t="s">
        <v>418</v>
      </c>
      <c r="C6" s="255" t="s">
        <v>518</v>
      </c>
      <c r="D6" s="256">
        <v>16832</v>
      </c>
      <c r="E6" s="256">
        <v>2111</v>
      </c>
      <c r="F6" s="256">
        <v>1298</v>
      </c>
      <c r="G6" s="256">
        <v>5513</v>
      </c>
      <c r="H6" s="256">
        <v>25754</v>
      </c>
      <c r="I6" s="256">
        <v>490</v>
      </c>
      <c r="J6" s="256">
        <v>345</v>
      </c>
      <c r="K6" s="256">
        <v>835</v>
      </c>
      <c r="L6" s="257">
        <v>26589</v>
      </c>
    </row>
    <row r="7" spans="1:12">
      <c r="A7" s="324"/>
      <c r="B7" s="357"/>
      <c r="C7" s="243" t="s">
        <v>519</v>
      </c>
      <c r="D7" s="244"/>
      <c r="E7" s="244"/>
      <c r="F7" s="244"/>
      <c r="G7" s="244"/>
      <c r="H7" s="244"/>
      <c r="I7" s="245">
        <v>300</v>
      </c>
      <c r="J7" s="245">
        <v>250</v>
      </c>
      <c r="K7" s="256">
        <v>550</v>
      </c>
      <c r="L7" s="257">
        <v>550</v>
      </c>
    </row>
    <row r="8" spans="1:12" ht="25.5">
      <c r="A8" s="302">
        <v>2</v>
      </c>
      <c r="B8" s="359" t="s">
        <v>377</v>
      </c>
      <c r="C8" s="255" t="s">
        <v>520</v>
      </c>
      <c r="D8" s="244"/>
      <c r="E8" s="244"/>
      <c r="F8" s="244"/>
      <c r="G8" s="244"/>
      <c r="H8" s="244"/>
      <c r="I8" s="256">
        <v>1705</v>
      </c>
      <c r="J8" s="256">
        <v>1173</v>
      </c>
      <c r="K8" s="256">
        <v>2878</v>
      </c>
      <c r="L8" s="257">
        <v>2878</v>
      </c>
    </row>
    <row r="9" spans="1:12">
      <c r="A9" s="358"/>
      <c r="B9" s="360"/>
      <c r="C9" s="243" t="s">
        <v>519</v>
      </c>
      <c r="D9" s="244"/>
      <c r="E9" s="244"/>
      <c r="F9" s="244"/>
      <c r="G9" s="245"/>
      <c r="H9" s="245"/>
      <c r="I9" s="256">
        <v>800</v>
      </c>
      <c r="J9" s="256">
        <v>200</v>
      </c>
      <c r="K9" s="256">
        <v>1000</v>
      </c>
      <c r="L9" s="257">
        <v>1000</v>
      </c>
    </row>
    <row r="10" spans="1:12">
      <c r="A10" s="246">
        <v>3</v>
      </c>
      <c r="B10" s="258" t="s">
        <v>203</v>
      </c>
      <c r="C10" s="259" t="s">
        <v>521</v>
      </c>
      <c r="D10" s="244"/>
      <c r="E10" s="244"/>
      <c r="F10" s="244"/>
      <c r="G10" s="256">
        <v>4448</v>
      </c>
      <c r="H10" s="256">
        <v>4448</v>
      </c>
      <c r="I10" s="244"/>
      <c r="J10" s="244"/>
      <c r="K10" s="256">
        <v>0</v>
      </c>
      <c r="L10" s="257">
        <v>4448</v>
      </c>
    </row>
    <row r="11" spans="1:12">
      <c r="A11" s="302">
        <v>4</v>
      </c>
      <c r="B11" s="359" t="s">
        <v>522</v>
      </c>
      <c r="C11" s="353" t="s">
        <v>522</v>
      </c>
      <c r="D11" s="244"/>
      <c r="E11" s="244"/>
      <c r="F11" s="244"/>
      <c r="G11" s="245"/>
      <c r="H11" s="256"/>
      <c r="I11" s="244"/>
      <c r="J11" s="244"/>
      <c r="K11" s="256">
        <v>0</v>
      </c>
      <c r="L11" s="257">
        <v>0</v>
      </c>
    </row>
    <row r="12" spans="1:12">
      <c r="A12" s="304"/>
      <c r="B12" s="361"/>
      <c r="C12" s="354"/>
      <c r="D12" s="244"/>
      <c r="E12" s="244"/>
      <c r="F12" s="256">
        <v>0</v>
      </c>
      <c r="G12" s="256">
        <v>0</v>
      </c>
      <c r="H12" s="256"/>
      <c r="I12" s="256">
        <v>0</v>
      </c>
      <c r="J12" s="256">
        <v>0</v>
      </c>
      <c r="K12" s="256">
        <v>0</v>
      </c>
      <c r="L12" s="257">
        <v>0</v>
      </c>
    </row>
    <row r="13" spans="1:12" ht="25.5">
      <c r="A13" s="247">
        <v>5</v>
      </c>
      <c r="B13" s="260" t="s">
        <v>523</v>
      </c>
      <c r="C13" s="259" t="s">
        <v>524</v>
      </c>
      <c r="D13" s="244"/>
      <c r="E13" s="256">
        <v>335</v>
      </c>
      <c r="F13" s="256">
        <v>495</v>
      </c>
      <c r="G13" s="256">
        <v>541</v>
      </c>
      <c r="H13" s="256">
        <v>1371</v>
      </c>
      <c r="I13" s="244"/>
      <c r="J13" s="244"/>
      <c r="K13" s="256">
        <v>0</v>
      </c>
      <c r="L13" s="257">
        <v>1371</v>
      </c>
    </row>
    <row r="14" spans="1:12" ht="38.25">
      <c r="A14" s="247">
        <v>6</v>
      </c>
      <c r="B14" s="260" t="s">
        <v>525</v>
      </c>
      <c r="C14" s="259" t="s">
        <v>526</v>
      </c>
      <c r="D14" s="244"/>
      <c r="E14" s="256">
        <v>121</v>
      </c>
      <c r="F14" s="256">
        <v>99</v>
      </c>
      <c r="G14" s="256">
        <v>198</v>
      </c>
      <c r="H14" s="256">
        <v>418</v>
      </c>
      <c r="I14" s="244"/>
      <c r="J14" s="244"/>
      <c r="K14" s="256">
        <v>0</v>
      </c>
      <c r="L14" s="257">
        <v>418</v>
      </c>
    </row>
    <row r="15" spans="1:12" ht="38.25">
      <c r="A15" s="247">
        <v>7</v>
      </c>
      <c r="B15" s="260" t="s">
        <v>527</v>
      </c>
      <c r="C15" s="259" t="s">
        <v>527</v>
      </c>
      <c r="D15" s="256">
        <v>5941</v>
      </c>
      <c r="E15" s="256">
        <v>378</v>
      </c>
      <c r="F15" s="256">
        <v>99</v>
      </c>
      <c r="G15" s="256">
        <v>198</v>
      </c>
      <c r="H15" s="256">
        <v>6616</v>
      </c>
      <c r="I15" s="244"/>
      <c r="J15" s="244"/>
      <c r="K15" s="256">
        <v>0</v>
      </c>
      <c r="L15" s="257">
        <v>6616</v>
      </c>
    </row>
    <row r="16" spans="1:12" ht="25.5">
      <c r="A16" s="247">
        <v>8</v>
      </c>
      <c r="B16" s="260" t="s">
        <v>528</v>
      </c>
      <c r="C16" s="259" t="s">
        <v>529</v>
      </c>
      <c r="D16" s="256">
        <v>1188</v>
      </c>
      <c r="E16" s="256">
        <v>122</v>
      </c>
      <c r="F16" s="256">
        <v>99</v>
      </c>
      <c r="G16" s="256">
        <v>198</v>
      </c>
      <c r="H16" s="256">
        <v>1607</v>
      </c>
      <c r="I16" s="244"/>
      <c r="J16" s="244"/>
      <c r="K16" s="256">
        <v>0</v>
      </c>
      <c r="L16" s="257">
        <v>1607</v>
      </c>
    </row>
    <row r="17" spans="1:20" ht="25.5">
      <c r="A17" s="247">
        <v>9</v>
      </c>
      <c r="B17" s="260" t="s">
        <v>530</v>
      </c>
      <c r="C17" s="259" t="s">
        <v>531</v>
      </c>
      <c r="D17" s="256">
        <v>594</v>
      </c>
      <c r="E17" s="256">
        <v>59</v>
      </c>
      <c r="F17" s="256">
        <v>197</v>
      </c>
      <c r="G17" s="256">
        <v>198</v>
      </c>
      <c r="H17" s="256">
        <v>1048</v>
      </c>
      <c r="I17" s="244"/>
      <c r="J17" s="244"/>
      <c r="K17" s="256">
        <v>0</v>
      </c>
      <c r="L17" s="257">
        <v>1048</v>
      </c>
    </row>
    <row r="18" spans="1:20" ht="38.25">
      <c r="A18" s="247"/>
      <c r="B18" s="260" t="s">
        <v>532</v>
      </c>
      <c r="C18" s="259" t="s">
        <v>533</v>
      </c>
      <c r="D18" s="256">
        <v>2970</v>
      </c>
      <c r="E18" s="256">
        <v>167</v>
      </c>
      <c r="F18" s="256">
        <v>197</v>
      </c>
      <c r="G18" s="256">
        <v>198</v>
      </c>
      <c r="H18" s="256">
        <v>3532</v>
      </c>
      <c r="I18" s="244"/>
      <c r="J18" s="244"/>
      <c r="K18" s="256">
        <v>0</v>
      </c>
      <c r="L18" s="257">
        <v>3532</v>
      </c>
    </row>
    <row r="19" spans="1:20" ht="38.25">
      <c r="A19" s="247"/>
      <c r="B19" s="260" t="s">
        <v>534</v>
      </c>
      <c r="C19" s="259" t="s">
        <v>535</v>
      </c>
      <c r="D19" s="256">
        <v>2970</v>
      </c>
      <c r="E19" s="256">
        <v>123</v>
      </c>
      <c r="F19" s="256">
        <v>296</v>
      </c>
      <c r="G19" s="256">
        <v>492</v>
      </c>
      <c r="H19" s="256">
        <v>3881</v>
      </c>
      <c r="I19" s="244"/>
      <c r="J19" s="244"/>
      <c r="K19" s="256">
        <v>0</v>
      </c>
      <c r="L19" s="257">
        <v>3881</v>
      </c>
    </row>
    <row r="20" spans="1:20" ht="25.5">
      <c r="A20" s="247"/>
      <c r="B20" s="260" t="s">
        <v>536</v>
      </c>
      <c r="C20" s="259" t="s">
        <v>537</v>
      </c>
      <c r="D20" s="244"/>
      <c r="E20" s="256">
        <v>66</v>
      </c>
      <c r="F20" s="256">
        <v>495</v>
      </c>
      <c r="G20" s="256">
        <v>492</v>
      </c>
      <c r="H20" s="256">
        <v>1053</v>
      </c>
      <c r="I20" s="244"/>
      <c r="J20" s="244"/>
      <c r="K20" s="256">
        <v>0</v>
      </c>
      <c r="L20" s="257">
        <v>1053</v>
      </c>
    </row>
    <row r="21" spans="1:20" ht="25.5">
      <c r="A21" s="246">
        <v>14</v>
      </c>
      <c r="B21" s="261" t="s">
        <v>538</v>
      </c>
      <c r="C21" s="259" t="s">
        <v>539</v>
      </c>
      <c r="D21" s="256">
        <v>99</v>
      </c>
      <c r="E21" s="256">
        <v>50</v>
      </c>
      <c r="F21" s="256">
        <v>30</v>
      </c>
      <c r="G21" s="256">
        <v>50</v>
      </c>
      <c r="H21" s="256">
        <v>229</v>
      </c>
      <c r="I21" s="244"/>
      <c r="J21" s="244"/>
      <c r="K21" s="256">
        <v>0</v>
      </c>
      <c r="L21" s="257">
        <v>229</v>
      </c>
    </row>
    <row r="22" spans="1:20" ht="38.25">
      <c r="A22" s="247"/>
      <c r="B22" s="260" t="s">
        <v>540</v>
      </c>
      <c r="C22" s="259" t="s">
        <v>541</v>
      </c>
      <c r="D22" s="244"/>
      <c r="E22" s="244"/>
      <c r="F22" s="244"/>
      <c r="G22" s="244"/>
      <c r="H22" s="256">
        <v>0</v>
      </c>
      <c r="I22" s="244"/>
      <c r="J22" s="244"/>
      <c r="K22" s="256">
        <v>0</v>
      </c>
      <c r="L22" s="257">
        <v>0</v>
      </c>
    </row>
    <row r="23" spans="1:20" ht="25.5">
      <c r="A23" s="248">
        <v>16</v>
      </c>
      <c r="B23" s="262" t="s">
        <v>280</v>
      </c>
      <c r="C23" s="263" t="s">
        <v>280</v>
      </c>
      <c r="D23" s="256">
        <v>2970</v>
      </c>
      <c r="E23" s="244">
        <v>7</v>
      </c>
      <c r="F23" s="244"/>
      <c r="G23" s="256">
        <v>987</v>
      </c>
      <c r="H23" s="256">
        <v>3964</v>
      </c>
      <c r="I23" s="256">
        <v>269</v>
      </c>
      <c r="J23" s="245">
        <v>100</v>
      </c>
      <c r="K23" s="256">
        <v>369</v>
      </c>
      <c r="L23" s="257">
        <v>4333</v>
      </c>
    </row>
    <row r="24" spans="1:20">
      <c r="A24" s="246">
        <v>17</v>
      </c>
      <c r="B24" s="264" t="s">
        <v>542</v>
      </c>
      <c r="C24" s="246" t="s">
        <v>542</v>
      </c>
      <c r="D24" s="256">
        <v>297</v>
      </c>
      <c r="E24" s="244"/>
      <c r="F24" s="244"/>
      <c r="G24" s="245"/>
      <c r="H24" s="256">
        <v>297</v>
      </c>
      <c r="I24" s="244"/>
      <c r="J24" s="244"/>
      <c r="K24" s="256">
        <v>0</v>
      </c>
      <c r="L24" s="257">
        <v>297</v>
      </c>
    </row>
    <row r="25" spans="1:20">
      <c r="A25" s="246">
        <v>17</v>
      </c>
      <c r="B25" s="264" t="s">
        <v>543</v>
      </c>
      <c r="C25" s="246" t="s">
        <v>544</v>
      </c>
      <c r="D25" s="256"/>
      <c r="E25" s="244"/>
      <c r="F25" s="256"/>
      <c r="G25" s="256"/>
      <c r="H25" s="256"/>
      <c r="I25" s="244">
        <v>180</v>
      </c>
      <c r="J25" s="244">
        <v>48</v>
      </c>
      <c r="K25" s="256">
        <v>228</v>
      </c>
      <c r="L25" s="257">
        <v>228</v>
      </c>
    </row>
    <row r="26" spans="1:20">
      <c r="A26" s="342" t="s">
        <v>550</v>
      </c>
      <c r="B26" s="342"/>
      <c r="C26" s="118"/>
      <c r="D26" s="244">
        <v>33861</v>
      </c>
      <c r="E26" s="244">
        <v>3539</v>
      </c>
      <c r="F26" s="244">
        <v>3305</v>
      </c>
      <c r="G26" s="244">
        <v>13513</v>
      </c>
      <c r="H26" s="244">
        <v>54218</v>
      </c>
      <c r="I26" s="244">
        <v>2644</v>
      </c>
      <c r="J26" s="244">
        <v>1666</v>
      </c>
      <c r="K26" s="244">
        <v>4310</v>
      </c>
      <c r="L26" s="244">
        <v>58528</v>
      </c>
      <c r="N26" s="240">
        <f>E26+F26+G26+I26+J26</f>
        <v>24667</v>
      </c>
      <c r="O26" s="240"/>
      <c r="P26" s="240">
        <v>24667</v>
      </c>
      <c r="R26" s="240">
        <f>P26-N26</f>
        <v>0</v>
      </c>
      <c r="T26" s="91" t="e">
        <f>#REF!/R26</f>
        <v>#REF!</v>
      </c>
    </row>
    <row r="27" spans="1:20" ht="12.75" hidden="1" customHeight="1">
      <c r="A27" s="342" t="s">
        <v>550</v>
      </c>
      <c r="B27" s="342"/>
      <c r="C27" s="118" t="s">
        <v>519</v>
      </c>
      <c r="D27" s="244">
        <v>0</v>
      </c>
      <c r="E27" s="244">
        <v>0</v>
      </c>
      <c r="F27" s="244">
        <v>0</v>
      </c>
      <c r="G27" s="244">
        <v>0</v>
      </c>
      <c r="H27" s="265">
        <v>0</v>
      </c>
      <c r="I27" s="244">
        <v>1100</v>
      </c>
      <c r="J27" s="244">
        <v>450</v>
      </c>
      <c r="K27" s="266">
        <v>1550</v>
      </c>
      <c r="L27" s="266">
        <v>1550</v>
      </c>
      <c r="N27" s="249"/>
      <c r="O27" s="249"/>
      <c r="P27" s="249"/>
    </row>
    <row r="28" spans="1:20">
      <c r="G28" s="251"/>
      <c r="R28" s="91" t="e">
        <f>#REF!/#REF!</f>
        <v>#REF!</v>
      </c>
    </row>
    <row r="29" spans="1:20">
      <c r="D29" s="252"/>
      <c r="E29" s="252"/>
      <c r="F29" s="251"/>
      <c r="G29" s="251"/>
      <c r="I29" s="251"/>
    </row>
    <row r="33" spans="8:11">
      <c r="J33" s="253"/>
      <c r="K33" s="253"/>
    </row>
    <row r="34" spans="8:11">
      <c r="H34" s="251"/>
      <c r="J34" s="253"/>
      <c r="K34" s="253"/>
    </row>
    <row r="38" spans="8:11">
      <c r="K38" s="254"/>
    </row>
  </sheetData>
  <mergeCells count="21">
    <mergeCell ref="A2:L2"/>
    <mergeCell ref="I4:J4"/>
    <mergeCell ref="C4:C5"/>
    <mergeCell ref="D4:D5"/>
    <mergeCell ref="E4:E5"/>
    <mergeCell ref="F4:F5"/>
    <mergeCell ref="G4:G5"/>
    <mergeCell ref="H4:H5"/>
    <mergeCell ref="A26:B26"/>
    <mergeCell ref="A27:B27"/>
    <mergeCell ref="K4:K5"/>
    <mergeCell ref="L4:L5"/>
    <mergeCell ref="B4:B5"/>
    <mergeCell ref="A4:A5"/>
    <mergeCell ref="C11:C12"/>
    <mergeCell ref="A6:A7"/>
    <mergeCell ref="B6:B7"/>
    <mergeCell ref="A8:A9"/>
    <mergeCell ref="B8:B9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49"/>
  <sheetViews>
    <sheetView workbookViewId="0">
      <selection activeCell="B15" sqref="B15"/>
    </sheetView>
  </sheetViews>
  <sheetFormatPr defaultRowHeight="12.75"/>
  <cols>
    <col min="1" max="1" width="5.140625" style="4" customWidth="1"/>
    <col min="2" max="2" width="60.28515625" style="4" customWidth="1"/>
    <col min="3" max="3" width="9.85546875" style="1" customWidth="1"/>
    <col min="4" max="4" width="11.42578125" style="1" customWidth="1"/>
    <col min="5" max="16384" width="9.140625" style="4"/>
  </cols>
  <sheetData>
    <row r="1" spans="1:4" ht="15" customHeight="1">
      <c r="A1" s="296" t="s">
        <v>120</v>
      </c>
      <c r="B1" s="296"/>
      <c r="C1" s="296"/>
      <c r="D1" s="296"/>
    </row>
    <row r="2" spans="1:4" ht="34.5" customHeight="1">
      <c r="A2" s="297" t="s">
        <v>0</v>
      </c>
      <c r="B2" s="299" t="s">
        <v>121</v>
      </c>
      <c r="C2" s="301" t="s">
        <v>579</v>
      </c>
      <c r="D2" s="301"/>
    </row>
    <row r="3" spans="1:4" ht="29.25" customHeight="1">
      <c r="A3" s="298"/>
      <c r="B3" s="300"/>
      <c r="C3" s="26" t="s">
        <v>122</v>
      </c>
      <c r="D3" s="26" t="s">
        <v>123</v>
      </c>
    </row>
    <row r="4" spans="1:4" s="6" customFormat="1">
      <c r="A4" s="151">
        <v>1</v>
      </c>
      <c r="B4" s="152" t="s">
        <v>18</v>
      </c>
      <c r="C4" s="155">
        <v>48735</v>
      </c>
      <c r="D4" s="155">
        <v>141332</v>
      </c>
    </row>
    <row r="5" spans="1:4" s="6" customFormat="1">
      <c r="A5" s="151">
        <v>2</v>
      </c>
      <c r="B5" s="152" t="s">
        <v>124</v>
      </c>
      <c r="C5" s="155">
        <v>14271</v>
      </c>
      <c r="D5" s="155">
        <v>28542</v>
      </c>
    </row>
    <row r="6" spans="1:4" s="6" customFormat="1" ht="12.75" customHeight="1">
      <c r="A6" s="151">
        <v>3</v>
      </c>
      <c r="B6" s="153" t="s">
        <v>19</v>
      </c>
      <c r="C6" s="155">
        <v>60390</v>
      </c>
      <c r="D6" s="155">
        <v>175131</v>
      </c>
    </row>
    <row r="7" spans="1:4" s="6" customFormat="1" ht="12.75" customHeight="1">
      <c r="A7" s="151">
        <v>4</v>
      </c>
      <c r="B7" s="152" t="s">
        <v>125</v>
      </c>
      <c r="C7" s="155">
        <v>17587</v>
      </c>
      <c r="D7" s="155">
        <v>51002</v>
      </c>
    </row>
    <row r="8" spans="1:4" s="6" customFormat="1" ht="12.75" customHeight="1">
      <c r="A8" s="151">
        <v>5</v>
      </c>
      <c r="B8" s="152" t="s">
        <v>20</v>
      </c>
      <c r="C8" s="155">
        <v>56256</v>
      </c>
      <c r="D8" s="155">
        <v>163142</v>
      </c>
    </row>
    <row r="9" spans="1:4" s="6" customFormat="1" ht="12.75" customHeight="1">
      <c r="A9" s="151">
        <v>6</v>
      </c>
      <c r="B9" s="152" t="s">
        <v>126</v>
      </c>
      <c r="C9" s="155">
        <v>8111</v>
      </c>
      <c r="D9" s="155">
        <v>23522</v>
      </c>
    </row>
    <row r="10" spans="1:4" s="6" customFormat="1" ht="12.75" customHeight="1">
      <c r="A10" s="151">
        <v>7</v>
      </c>
      <c r="B10" s="152" t="s">
        <v>127</v>
      </c>
      <c r="C10" s="155">
        <v>161007</v>
      </c>
      <c r="D10" s="155">
        <v>466920</v>
      </c>
    </row>
    <row r="11" spans="1:4" s="6" customFormat="1" ht="12.75" customHeight="1">
      <c r="A11" s="151">
        <v>8</v>
      </c>
      <c r="B11" s="152" t="s">
        <v>22</v>
      </c>
      <c r="C11" s="155">
        <v>48547</v>
      </c>
      <c r="D11" s="155">
        <v>140786</v>
      </c>
    </row>
    <row r="12" spans="1:4" s="6" customFormat="1" ht="12.75" customHeight="1">
      <c r="A12" s="151">
        <v>9</v>
      </c>
      <c r="B12" s="152" t="s">
        <v>24</v>
      </c>
      <c r="C12" s="155">
        <v>134102</v>
      </c>
      <c r="D12" s="155">
        <v>388896</v>
      </c>
    </row>
    <row r="13" spans="1:4" s="6" customFormat="1" ht="12.75" customHeight="1">
      <c r="A13" s="151">
        <v>10</v>
      </c>
      <c r="B13" s="152" t="s">
        <v>25</v>
      </c>
      <c r="C13" s="155">
        <v>45708</v>
      </c>
      <c r="D13" s="155">
        <v>132553</v>
      </c>
    </row>
    <row r="14" spans="1:4" s="6" customFormat="1" ht="12.75" customHeight="1">
      <c r="A14" s="151">
        <v>11</v>
      </c>
      <c r="B14" s="152" t="s">
        <v>26</v>
      </c>
      <c r="C14" s="155">
        <v>48622</v>
      </c>
      <c r="D14" s="155">
        <v>141004</v>
      </c>
    </row>
    <row r="15" spans="1:4" s="6" customFormat="1">
      <c r="A15" s="151">
        <v>12</v>
      </c>
      <c r="B15" s="152" t="s">
        <v>128</v>
      </c>
      <c r="C15" s="155">
        <v>37234</v>
      </c>
      <c r="D15" s="155">
        <v>74468</v>
      </c>
    </row>
    <row r="16" spans="1:4" s="6" customFormat="1" ht="15.75" customHeight="1">
      <c r="A16" s="151">
        <v>13</v>
      </c>
      <c r="B16" s="153" t="s">
        <v>129</v>
      </c>
      <c r="C16" s="155">
        <v>92776</v>
      </c>
      <c r="D16" s="155">
        <v>269050</v>
      </c>
    </row>
    <row r="17" spans="1:4" s="6" customFormat="1">
      <c r="A17" s="151">
        <v>14</v>
      </c>
      <c r="B17" s="152" t="s">
        <v>130</v>
      </c>
      <c r="C17" s="155">
        <v>172595</v>
      </c>
      <c r="D17" s="155">
        <v>500526</v>
      </c>
    </row>
    <row r="18" spans="1:4" s="6" customFormat="1" ht="12.75" customHeight="1">
      <c r="A18" s="151">
        <v>15</v>
      </c>
      <c r="B18" s="152" t="s">
        <v>131</v>
      </c>
      <c r="C18" s="155">
        <v>74203</v>
      </c>
      <c r="D18" s="155">
        <v>215189</v>
      </c>
    </row>
    <row r="19" spans="1:4" s="6" customFormat="1" ht="12.75" customHeight="1">
      <c r="A19" s="151">
        <v>16</v>
      </c>
      <c r="B19" s="152" t="s">
        <v>132</v>
      </c>
      <c r="C19" s="155">
        <v>166049</v>
      </c>
      <c r="D19" s="155">
        <v>481542</v>
      </c>
    </row>
    <row r="20" spans="1:4" s="6" customFormat="1">
      <c r="A20" s="151">
        <v>17</v>
      </c>
      <c r="B20" s="152" t="s">
        <v>29</v>
      </c>
      <c r="C20" s="155">
        <v>34286</v>
      </c>
      <c r="D20" s="155">
        <v>94556</v>
      </c>
    </row>
    <row r="21" spans="1:4" s="6" customFormat="1">
      <c r="A21" s="151">
        <v>18</v>
      </c>
      <c r="B21" s="153" t="s">
        <v>133</v>
      </c>
      <c r="C21" s="155">
        <v>148662</v>
      </c>
      <c r="D21" s="155">
        <v>431120</v>
      </c>
    </row>
    <row r="22" spans="1:4" s="6" customFormat="1" ht="12.75" customHeight="1">
      <c r="A22" s="151">
        <v>19</v>
      </c>
      <c r="B22" s="152" t="s">
        <v>134</v>
      </c>
      <c r="C22" s="156">
        <v>54835</v>
      </c>
      <c r="D22" s="156">
        <v>109670</v>
      </c>
    </row>
    <row r="23" spans="1:4" s="6" customFormat="1">
      <c r="A23" s="151">
        <v>20</v>
      </c>
      <c r="B23" s="152" t="s">
        <v>135</v>
      </c>
      <c r="C23" s="156">
        <v>20390</v>
      </c>
      <c r="D23" s="156">
        <v>40780</v>
      </c>
    </row>
    <row r="24" spans="1:4" s="6" customFormat="1" ht="15.75" customHeight="1">
      <c r="A24" s="151">
        <v>21</v>
      </c>
      <c r="B24" s="152" t="s">
        <v>136</v>
      </c>
      <c r="C24" s="156">
        <v>35000</v>
      </c>
      <c r="D24" s="156">
        <v>70000</v>
      </c>
    </row>
    <row r="25" spans="1:4" s="6" customFormat="1" ht="15.75" customHeight="1">
      <c r="A25" s="151">
        <v>22</v>
      </c>
      <c r="B25" s="152" t="s">
        <v>137</v>
      </c>
      <c r="C25" s="156">
        <v>3074</v>
      </c>
      <c r="D25" s="156">
        <v>6148</v>
      </c>
    </row>
    <row r="26" spans="1:4" s="6" customFormat="1">
      <c r="A26" s="151">
        <v>23</v>
      </c>
      <c r="B26" s="153" t="s">
        <v>35</v>
      </c>
      <c r="C26" s="155">
        <v>31479</v>
      </c>
      <c r="D26" s="155">
        <v>91289</v>
      </c>
    </row>
    <row r="27" spans="1:4" s="6" customFormat="1" ht="12.75" customHeight="1">
      <c r="A27" s="151">
        <v>24</v>
      </c>
      <c r="B27" s="152" t="s">
        <v>36</v>
      </c>
      <c r="C27" s="155">
        <v>163217</v>
      </c>
      <c r="D27" s="155">
        <v>473329</v>
      </c>
    </row>
    <row r="28" spans="1:4" s="6" customFormat="1" ht="12.75" customHeight="1">
      <c r="A28" s="151">
        <v>25</v>
      </c>
      <c r="B28" s="152" t="s">
        <v>37</v>
      </c>
      <c r="C28" s="155">
        <v>17782</v>
      </c>
      <c r="D28" s="155">
        <v>51568</v>
      </c>
    </row>
    <row r="29" spans="1:4" s="6" customFormat="1" ht="12.75" customHeight="1">
      <c r="A29" s="151">
        <v>26</v>
      </c>
      <c r="B29" s="152" t="s">
        <v>138</v>
      </c>
      <c r="C29" s="155">
        <v>54147</v>
      </c>
      <c r="D29" s="155">
        <v>157026</v>
      </c>
    </row>
    <row r="30" spans="1:4" s="6" customFormat="1" ht="12.75" customHeight="1">
      <c r="A30" s="151">
        <v>27</v>
      </c>
      <c r="B30" s="152" t="s">
        <v>139</v>
      </c>
      <c r="C30" s="155">
        <v>28190</v>
      </c>
      <c r="D30" s="155">
        <v>56380</v>
      </c>
    </row>
    <row r="31" spans="1:4" s="6" customFormat="1">
      <c r="A31" s="151">
        <v>28</v>
      </c>
      <c r="B31" s="152" t="s">
        <v>140</v>
      </c>
      <c r="C31" s="155">
        <v>1109</v>
      </c>
      <c r="D31" s="155">
        <v>2218</v>
      </c>
    </row>
    <row r="32" spans="1:4" s="6" customFormat="1">
      <c r="A32" s="151">
        <v>29</v>
      </c>
      <c r="B32" s="152" t="s">
        <v>38</v>
      </c>
      <c r="C32" s="155">
        <v>800</v>
      </c>
      <c r="D32" s="155">
        <v>2277</v>
      </c>
    </row>
    <row r="33" spans="1:4" s="6" customFormat="1">
      <c r="A33" s="151">
        <v>30</v>
      </c>
      <c r="B33" s="152" t="s">
        <v>141</v>
      </c>
      <c r="C33" s="155">
        <v>171</v>
      </c>
      <c r="D33" s="155">
        <v>342</v>
      </c>
    </row>
    <row r="34" spans="1:4" s="6" customFormat="1">
      <c r="A34" s="151">
        <v>31</v>
      </c>
      <c r="B34" s="153" t="s">
        <v>142</v>
      </c>
      <c r="C34" s="155">
        <v>84966</v>
      </c>
      <c r="D34" s="155">
        <v>246401</v>
      </c>
    </row>
    <row r="35" spans="1:4" s="6" customFormat="1" ht="17.25" customHeight="1">
      <c r="A35" s="151">
        <v>32</v>
      </c>
      <c r="B35" s="152" t="s">
        <v>39</v>
      </c>
      <c r="C35" s="155">
        <v>122756</v>
      </c>
      <c r="D35" s="155">
        <v>355992</v>
      </c>
    </row>
    <row r="36" spans="1:4" s="6" customFormat="1">
      <c r="A36" s="151">
        <v>33</v>
      </c>
      <c r="B36" s="152" t="s">
        <v>143</v>
      </c>
      <c r="C36" s="155">
        <v>147078</v>
      </c>
      <c r="D36" s="155">
        <v>426525</v>
      </c>
    </row>
    <row r="37" spans="1:4" s="6" customFormat="1">
      <c r="A37" s="151">
        <v>34</v>
      </c>
      <c r="B37" s="152" t="s">
        <v>144</v>
      </c>
      <c r="C37" s="155">
        <v>44941</v>
      </c>
      <c r="D37" s="155">
        <v>130329</v>
      </c>
    </row>
    <row r="38" spans="1:4" s="6" customFormat="1">
      <c r="A38" s="151">
        <v>35</v>
      </c>
      <c r="B38" s="152" t="s">
        <v>145</v>
      </c>
      <c r="C38" s="155">
        <v>52344</v>
      </c>
      <c r="D38" s="155">
        <v>151797</v>
      </c>
    </row>
    <row r="39" spans="1:4" s="6" customFormat="1">
      <c r="A39" s="151">
        <v>36</v>
      </c>
      <c r="B39" s="152" t="s">
        <v>40</v>
      </c>
      <c r="C39" s="155">
        <v>99883</v>
      </c>
      <c r="D39" s="155">
        <v>289661</v>
      </c>
    </row>
    <row r="40" spans="1:4" s="6" customFormat="1" ht="12.75" customHeight="1">
      <c r="A40" s="151">
        <v>37</v>
      </c>
      <c r="B40" s="152" t="s">
        <v>147</v>
      </c>
      <c r="C40" s="155">
        <v>39</v>
      </c>
      <c r="D40" s="155">
        <v>78</v>
      </c>
    </row>
    <row r="41" spans="1:4" s="6" customFormat="1">
      <c r="A41" s="151">
        <v>38</v>
      </c>
      <c r="B41" s="153" t="s">
        <v>148</v>
      </c>
      <c r="C41" s="155">
        <v>86845</v>
      </c>
      <c r="D41" s="155">
        <v>251851</v>
      </c>
    </row>
    <row r="42" spans="1:4" s="6" customFormat="1">
      <c r="A42" s="151">
        <v>39</v>
      </c>
      <c r="B42" s="152" t="s">
        <v>149</v>
      </c>
      <c r="C42" s="155">
        <v>102534</v>
      </c>
      <c r="D42" s="155">
        <v>297349</v>
      </c>
    </row>
    <row r="43" spans="1:4" s="6" customFormat="1">
      <c r="A43" s="151">
        <v>40</v>
      </c>
      <c r="B43" s="152" t="s">
        <v>150</v>
      </c>
      <c r="C43" s="155">
        <v>163581</v>
      </c>
      <c r="D43" s="155">
        <v>474385</v>
      </c>
    </row>
    <row r="44" spans="1:4" s="6" customFormat="1" ht="12.75" customHeight="1">
      <c r="A44" s="151">
        <v>41</v>
      </c>
      <c r="B44" s="152" t="s">
        <v>151</v>
      </c>
      <c r="C44" s="155">
        <v>53260</v>
      </c>
      <c r="D44" s="155">
        <v>154454</v>
      </c>
    </row>
    <row r="45" spans="1:4" s="6" customFormat="1" ht="12.75" customHeight="1">
      <c r="A45" s="151">
        <v>42</v>
      </c>
      <c r="B45" s="152" t="s">
        <v>152</v>
      </c>
      <c r="C45" s="155">
        <v>68312</v>
      </c>
      <c r="D45" s="155">
        <v>198105</v>
      </c>
    </row>
    <row r="46" spans="1:4" s="6" customFormat="1" ht="12.75" customHeight="1">
      <c r="A46" s="151">
        <v>43</v>
      </c>
      <c r="B46" s="152" t="s">
        <v>49</v>
      </c>
      <c r="C46" s="155">
        <v>156590</v>
      </c>
      <c r="D46" s="155">
        <v>454111</v>
      </c>
    </row>
    <row r="47" spans="1:4" s="6" customFormat="1" ht="12.75" customHeight="1">
      <c r="A47" s="151">
        <v>44</v>
      </c>
      <c r="B47" s="152" t="s">
        <v>43</v>
      </c>
      <c r="C47" s="155">
        <v>163471</v>
      </c>
      <c r="D47" s="155">
        <v>474066</v>
      </c>
    </row>
    <row r="48" spans="1:4" s="6" customFormat="1" ht="12.75" customHeight="1">
      <c r="A48" s="151">
        <v>45</v>
      </c>
      <c r="B48" s="152" t="s">
        <v>153</v>
      </c>
      <c r="C48" s="155">
        <v>15851</v>
      </c>
      <c r="D48" s="155">
        <v>31702</v>
      </c>
    </row>
    <row r="49" spans="1:4" s="6" customFormat="1" ht="12.75" customHeight="1">
      <c r="A49" s="151">
        <v>46</v>
      </c>
      <c r="B49" s="153" t="s">
        <v>47</v>
      </c>
      <c r="C49" s="155">
        <v>109442</v>
      </c>
      <c r="D49" s="155">
        <v>317382</v>
      </c>
    </row>
    <row r="50" spans="1:4" s="6" customFormat="1" ht="12.75" customHeight="1">
      <c r="A50" s="151">
        <v>47</v>
      </c>
      <c r="B50" s="152" t="s">
        <v>51</v>
      </c>
      <c r="C50" s="155">
        <v>145007</v>
      </c>
      <c r="D50" s="155">
        <v>420520</v>
      </c>
    </row>
    <row r="51" spans="1:4" s="6" customFormat="1">
      <c r="A51" s="151">
        <v>48</v>
      </c>
      <c r="B51" s="152" t="s">
        <v>154</v>
      </c>
      <c r="C51" s="155">
        <v>18262</v>
      </c>
      <c r="D51" s="155">
        <v>36524</v>
      </c>
    </row>
    <row r="52" spans="1:4" s="6" customFormat="1" ht="12.75" customHeight="1">
      <c r="A52" s="151">
        <v>49</v>
      </c>
      <c r="B52" s="153" t="s">
        <v>155</v>
      </c>
      <c r="C52" s="155">
        <v>120478</v>
      </c>
      <c r="D52" s="155">
        <v>349386</v>
      </c>
    </row>
    <row r="53" spans="1:4" s="6" customFormat="1" ht="12.75" customHeight="1">
      <c r="A53" s="151">
        <v>50</v>
      </c>
      <c r="B53" s="152" t="s">
        <v>156</v>
      </c>
      <c r="C53" s="155">
        <v>4000</v>
      </c>
      <c r="D53" s="155">
        <v>9527</v>
      </c>
    </row>
    <row r="54" spans="1:4" s="6" customFormat="1">
      <c r="A54" s="151">
        <v>51</v>
      </c>
      <c r="B54" s="153" t="s">
        <v>53</v>
      </c>
      <c r="C54" s="155">
        <v>70136</v>
      </c>
      <c r="D54" s="155">
        <v>203394</v>
      </c>
    </row>
    <row r="55" spans="1:4" s="6" customFormat="1" ht="12.75" customHeight="1">
      <c r="A55" s="151">
        <v>52</v>
      </c>
      <c r="B55" s="152" t="s">
        <v>157</v>
      </c>
      <c r="C55" s="155">
        <v>47488</v>
      </c>
      <c r="D55" s="155">
        <v>137715</v>
      </c>
    </row>
    <row r="56" spans="1:4" s="6" customFormat="1">
      <c r="A56" s="151">
        <v>53</v>
      </c>
      <c r="B56" s="152" t="s">
        <v>158</v>
      </c>
      <c r="C56" s="155">
        <v>67122</v>
      </c>
      <c r="D56" s="155">
        <v>194654</v>
      </c>
    </row>
    <row r="57" spans="1:4" s="6" customFormat="1" ht="12.75" customHeight="1">
      <c r="A57" s="151">
        <v>54</v>
      </c>
      <c r="B57" s="152" t="s">
        <v>159</v>
      </c>
      <c r="C57" s="155">
        <v>34602</v>
      </c>
      <c r="D57" s="155">
        <v>100346</v>
      </c>
    </row>
    <row r="58" spans="1:4" s="6" customFormat="1" ht="12.75" customHeight="1">
      <c r="A58" s="151">
        <v>55</v>
      </c>
      <c r="B58" s="152" t="s">
        <v>160</v>
      </c>
      <c r="C58" s="155">
        <v>46398</v>
      </c>
      <c r="D58" s="155">
        <v>134554</v>
      </c>
    </row>
    <row r="59" spans="1:4" s="6" customFormat="1" ht="12.75" customHeight="1">
      <c r="A59" s="151">
        <v>56</v>
      </c>
      <c r="B59" s="152" t="s">
        <v>54</v>
      </c>
      <c r="C59" s="155">
        <v>39816</v>
      </c>
      <c r="D59" s="155">
        <v>115466</v>
      </c>
    </row>
    <row r="60" spans="1:4" s="6" customFormat="1" ht="12.75" customHeight="1">
      <c r="A60" s="151">
        <v>57</v>
      </c>
      <c r="B60" s="152" t="s">
        <v>56</v>
      </c>
      <c r="C60" s="155">
        <v>44592</v>
      </c>
      <c r="D60" s="155">
        <v>129317</v>
      </c>
    </row>
    <row r="61" spans="1:4" s="6" customFormat="1" ht="12.75" customHeight="1">
      <c r="A61" s="151">
        <v>58</v>
      </c>
      <c r="B61" s="152" t="s">
        <v>60</v>
      </c>
      <c r="C61" s="155">
        <v>37580</v>
      </c>
      <c r="D61" s="155">
        <v>108982</v>
      </c>
    </row>
    <row r="62" spans="1:4" s="6" customFormat="1" ht="12.75" customHeight="1">
      <c r="A62" s="151">
        <v>59</v>
      </c>
      <c r="B62" s="152" t="s">
        <v>161</v>
      </c>
      <c r="C62" s="155">
        <v>11706</v>
      </c>
      <c r="D62" s="155">
        <v>23412</v>
      </c>
    </row>
    <row r="63" spans="1:4" s="6" customFormat="1" ht="12.75" customHeight="1">
      <c r="A63" s="151">
        <v>60</v>
      </c>
      <c r="B63" s="152" t="s">
        <v>162</v>
      </c>
      <c r="C63" s="155">
        <v>52</v>
      </c>
      <c r="D63" s="155">
        <v>106</v>
      </c>
    </row>
    <row r="64" spans="1:4" s="6" customFormat="1" ht="12.75" customHeight="1">
      <c r="A64" s="151">
        <v>61</v>
      </c>
      <c r="B64" s="152" t="s">
        <v>163</v>
      </c>
      <c r="C64" s="155">
        <v>8272</v>
      </c>
      <c r="D64" s="155">
        <v>16544</v>
      </c>
    </row>
    <row r="65" spans="1:4" s="6" customFormat="1">
      <c r="A65" s="151">
        <v>62</v>
      </c>
      <c r="B65" s="152" t="s">
        <v>61</v>
      </c>
      <c r="C65" s="155">
        <v>250</v>
      </c>
      <c r="D65" s="155">
        <v>500</v>
      </c>
    </row>
    <row r="66" spans="1:4" s="6" customFormat="1">
      <c r="A66" s="151">
        <v>63</v>
      </c>
      <c r="B66" s="153" t="s">
        <v>62</v>
      </c>
      <c r="C66" s="155">
        <v>82639</v>
      </c>
      <c r="D66" s="155">
        <v>239653</v>
      </c>
    </row>
    <row r="67" spans="1:4" s="6" customFormat="1">
      <c r="A67" s="151">
        <v>64</v>
      </c>
      <c r="B67" s="152" t="s">
        <v>164</v>
      </c>
      <c r="C67" s="155">
        <v>205</v>
      </c>
      <c r="D67" s="155">
        <v>410</v>
      </c>
    </row>
    <row r="68" spans="1:4" s="6" customFormat="1" ht="15.75" customHeight="1">
      <c r="A68" s="151">
        <v>65</v>
      </c>
      <c r="B68" s="152" t="s">
        <v>165</v>
      </c>
      <c r="C68" s="155">
        <v>1104</v>
      </c>
      <c r="D68" s="155">
        <v>2208</v>
      </c>
    </row>
    <row r="69" spans="1:4" s="6" customFormat="1">
      <c r="A69" s="151">
        <v>66</v>
      </c>
      <c r="B69" s="152" t="s">
        <v>166</v>
      </c>
      <c r="C69" s="155">
        <v>1160</v>
      </c>
      <c r="D69" s="155">
        <v>2385</v>
      </c>
    </row>
    <row r="70" spans="1:4" s="6" customFormat="1">
      <c r="A70" s="151">
        <v>67</v>
      </c>
      <c r="B70" s="152" t="s">
        <v>168</v>
      </c>
      <c r="C70" s="155">
        <v>22795</v>
      </c>
      <c r="D70" s="155">
        <v>45590</v>
      </c>
    </row>
    <row r="71" spans="1:4" s="6" customFormat="1">
      <c r="A71" s="151">
        <v>68</v>
      </c>
      <c r="B71" s="152" t="s">
        <v>169</v>
      </c>
      <c r="C71" s="155">
        <v>33027</v>
      </c>
      <c r="D71" s="155">
        <v>66054</v>
      </c>
    </row>
    <row r="72" spans="1:4" s="6" customFormat="1">
      <c r="A72" s="151">
        <v>69</v>
      </c>
      <c r="B72" s="152" t="s">
        <v>171</v>
      </c>
      <c r="C72" s="155">
        <v>600</v>
      </c>
      <c r="D72" s="155">
        <v>1200</v>
      </c>
    </row>
    <row r="73" spans="1:4" s="6" customFormat="1">
      <c r="A73" s="151">
        <v>70</v>
      </c>
      <c r="B73" s="152" t="s">
        <v>172</v>
      </c>
      <c r="C73" s="155">
        <v>309</v>
      </c>
      <c r="D73" s="155">
        <v>618</v>
      </c>
    </row>
    <row r="74" spans="1:4" s="6" customFormat="1">
      <c r="A74" s="151">
        <v>71</v>
      </c>
      <c r="B74" s="153" t="s">
        <v>174</v>
      </c>
      <c r="C74" s="155">
        <v>87389</v>
      </c>
      <c r="D74" s="155">
        <v>253428</v>
      </c>
    </row>
    <row r="75" spans="1:4" s="6" customFormat="1">
      <c r="A75" s="151">
        <v>72</v>
      </c>
      <c r="B75" s="152" t="s">
        <v>175</v>
      </c>
      <c r="C75" s="155">
        <v>216</v>
      </c>
      <c r="D75" s="155">
        <v>432</v>
      </c>
    </row>
    <row r="76" spans="1:4" s="6" customFormat="1">
      <c r="A76" s="151">
        <v>73</v>
      </c>
      <c r="B76" s="152" t="s">
        <v>176</v>
      </c>
      <c r="C76" s="155">
        <v>6473</v>
      </c>
      <c r="D76" s="155">
        <v>18207</v>
      </c>
    </row>
    <row r="77" spans="1:4" s="6" customFormat="1">
      <c r="A77" s="151">
        <v>74</v>
      </c>
      <c r="B77" s="153" t="s">
        <v>177</v>
      </c>
      <c r="C77" s="155">
        <v>68922</v>
      </c>
      <c r="D77" s="155">
        <v>199874</v>
      </c>
    </row>
    <row r="78" spans="1:4" s="6" customFormat="1">
      <c r="A78" s="151">
        <v>75</v>
      </c>
      <c r="B78" s="152" t="s">
        <v>85</v>
      </c>
      <c r="C78" s="155">
        <v>38651</v>
      </c>
      <c r="D78" s="155">
        <v>112088</v>
      </c>
    </row>
    <row r="79" spans="1:4" s="6" customFormat="1">
      <c r="A79" s="151">
        <v>76</v>
      </c>
      <c r="B79" s="152" t="s">
        <v>86</v>
      </c>
      <c r="C79" s="155">
        <v>49294</v>
      </c>
      <c r="D79" s="155">
        <v>142953</v>
      </c>
    </row>
    <row r="80" spans="1:4" s="6" customFormat="1">
      <c r="A80" s="151">
        <v>77</v>
      </c>
      <c r="B80" s="152" t="s">
        <v>87</v>
      </c>
      <c r="C80" s="155">
        <v>45225</v>
      </c>
      <c r="D80" s="155">
        <v>131153</v>
      </c>
    </row>
    <row r="81" spans="1:4" s="6" customFormat="1" ht="12.75" customHeight="1">
      <c r="A81" s="151">
        <v>78</v>
      </c>
      <c r="B81" s="152" t="s">
        <v>101</v>
      </c>
      <c r="C81" s="155">
        <v>39933</v>
      </c>
      <c r="D81" s="155">
        <v>115806</v>
      </c>
    </row>
    <row r="82" spans="1:4" s="6" customFormat="1">
      <c r="A82" s="151">
        <v>79</v>
      </c>
      <c r="B82" s="152" t="s">
        <v>88</v>
      </c>
      <c r="C82" s="155">
        <v>25416</v>
      </c>
      <c r="D82" s="155">
        <v>73706</v>
      </c>
    </row>
    <row r="83" spans="1:4" s="6" customFormat="1">
      <c r="A83" s="151">
        <v>80</v>
      </c>
      <c r="B83" s="152" t="s">
        <v>89</v>
      </c>
      <c r="C83" s="155">
        <v>33904</v>
      </c>
      <c r="D83" s="155">
        <v>98322</v>
      </c>
    </row>
    <row r="84" spans="1:4" s="6" customFormat="1" ht="12.75" customHeight="1">
      <c r="A84" s="151">
        <v>81</v>
      </c>
      <c r="B84" s="152" t="s">
        <v>178</v>
      </c>
      <c r="C84" s="155">
        <v>45432</v>
      </c>
      <c r="D84" s="155">
        <v>131753</v>
      </c>
    </row>
    <row r="85" spans="1:4" s="6" customFormat="1" ht="12.75" customHeight="1">
      <c r="A85" s="151">
        <v>82</v>
      </c>
      <c r="B85" s="152" t="s">
        <v>179</v>
      </c>
      <c r="C85" s="155">
        <v>47261</v>
      </c>
      <c r="D85" s="155">
        <v>137057</v>
      </c>
    </row>
    <row r="86" spans="1:4" s="6" customFormat="1" ht="12.75" customHeight="1">
      <c r="A86" s="151">
        <v>83</v>
      </c>
      <c r="B86" s="152" t="s">
        <v>82</v>
      </c>
      <c r="C86" s="155">
        <v>61451</v>
      </c>
      <c r="D86" s="155">
        <v>178208</v>
      </c>
    </row>
    <row r="87" spans="1:4" s="6" customFormat="1" ht="12.75" customHeight="1">
      <c r="A87" s="151">
        <v>84</v>
      </c>
      <c r="B87" s="152" t="s">
        <v>180</v>
      </c>
      <c r="C87" s="155">
        <v>37502</v>
      </c>
      <c r="D87" s="155">
        <v>108756</v>
      </c>
    </row>
    <row r="88" spans="1:4" s="6" customFormat="1" ht="12.75" customHeight="1">
      <c r="A88" s="151">
        <v>85</v>
      </c>
      <c r="B88" s="152" t="s">
        <v>181</v>
      </c>
      <c r="C88" s="155">
        <v>37389</v>
      </c>
      <c r="D88" s="155">
        <v>108428</v>
      </c>
    </row>
    <row r="89" spans="1:4" s="6" customFormat="1" ht="12.75" customHeight="1">
      <c r="A89" s="151">
        <v>86</v>
      </c>
      <c r="B89" s="152" t="s">
        <v>182</v>
      </c>
      <c r="C89" s="155">
        <v>30872</v>
      </c>
      <c r="D89" s="155">
        <v>89529</v>
      </c>
    </row>
    <row r="90" spans="1:4" s="6" customFormat="1" ht="12.75" customHeight="1">
      <c r="A90" s="151">
        <v>87</v>
      </c>
      <c r="B90" s="152" t="s">
        <v>183</v>
      </c>
      <c r="C90" s="155">
        <v>36297</v>
      </c>
      <c r="D90" s="155">
        <v>105261</v>
      </c>
    </row>
    <row r="91" spans="1:4" s="6" customFormat="1" ht="12.75" customHeight="1">
      <c r="A91" s="151">
        <v>88</v>
      </c>
      <c r="B91" s="152" t="s">
        <v>184</v>
      </c>
      <c r="C91" s="155">
        <v>28408</v>
      </c>
      <c r="D91" s="155">
        <v>82383</v>
      </c>
    </row>
    <row r="92" spans="1:4" s="6" customFormat="1" ht="12.75" customHeight="1">
      <c r="A92" s="151">
        <v>89</v>
      </c>
      <c r="B92" s="152" t="s">
        <v>185</v>
      </c>
      <c r="C92" s="155">
        <v>30929</v>
      </c>
      <c r="D92" s="155">
        <v>89694</v>
      </c>
    </row>
    <row r="93" spans="1:4" s="6" customFormat="1">
      <c r="A93" s="151">
        <v>90</v>
      </c>
      <c r="B93" s="152" t="s">
        <v>186</v>
      </c>
      <c r="C93" s="155">
        <v>30011</v>
      </c>
      <c r="D93" s="155">
        <v>87032</v>
      </c>
    </row>
    <row r="94" spans="1:4" s="6" customFormat="1">
      <c r="A94" s="151">
        <v>91</v>
      </c>
      <c r="B94" s="152" t="s">
        <v>187</v>
      </c>
      <c r="C94" s="155">
        <v>24729</v>
      </c>
      <c r="D94" s="155">
        <v>71714</v>
      </c>
    </row>
    <row r="95" spans="1:4" s="6" customFormat="1">
      <c r="A95" s="151">
        <v>92</v>
      </c>
      <c r="B95" s="152" t="s">
        <v>92</v>
      </c>
      <c r="C95" s="155">
        <v>47438</v>
      </c>
      <c r="D95" s="155">
        <v>137570</v>
      </c>
    </row>
    <row r="96" spans="1:4" s="6" customFormat="1">
      <c r="A96" s="151">
        <v>93</v>
      </c>
      <c r="B96" s="152" t="s">
        <v>188</v>
      </c>
      <c r="C96" s="155">
        <v>27320</v>
      </c>
      <c r="D96" s="155">
        <v>79228</v>
      </c>
    </row>
    <row r="97" spans="1:4" s="6" customFormat="1">
      <c r="A97" s="151">
        <v>94</v>
      </c>
      <c r="B97" s="152" t="s">
        <v>189</v>
      </c>
      <c r="C97" s="155">
        <v>48451</v>
      </c>
      <c r="D97" s="155">
        <v>140508</v>
      </c>
    </row>
    <row r="98" spans="1:4" s="6" customFormat="1">
      <c r="A98" s="151">
        <v>95</v>
      </c>
      <c r="B98" s="152" t="s">
        <v>96</v>
      </c>
      <c r="C98" s="155">
        <v>46629</v>
      </c>
      <c r="D98" s="155">
        <v>135224</v>
      </c>
    </row>
    <row r="99" spans="1:4" s="6" customFormat="1">
      <c r="A99" s="151">
        <v>96</v>
      </c>
      <c r="B99" s="152" t="s">
        <v>97</v>
      </c>
      <c r="C99" s="155">
        <v>16652</v>
      </c>
      <c r="D99" s="155">
        <v>48291</v>
      </c>
    </row>
    <row r="100" spans="1:4" s="6" customFormat="1">
      <c r="A100" s="151">
        <v>97</v>
      </c>
      <c r="B100" s="152" t="s">
        <v>190</v>
      </c>
      <c r="C100" s="155">
        <v>16550</v>
      </c>
      <c r="D100" s="155">
        <v>47995</v>
      </c>
    </row>
    <row r="101" spans="1:4" s="6" customFormat="1">
      <c r="A101" s="151">
        <v>98</v>
      </c>
      <c r="B101" s="152" t="s">
        <v>191</v>
      </c>
      <c r="C101" s="155">
        <v>14491</v>
      </c>
      <c r="D101" s="155">
        <v>42024</v>
      </c>
    </row>
    <row r="102" spans="1:4" s="6" customFormat="1">
      <c r="A102" s="151">
        <v>99</v>
      </c>
      <c r="B102" s="152" t="s">
        <v>192</v>
      </c>
      <c r="C102" s="157">
        <v>2089</v>
      </c>
      <c r="D102" s="157">
        <v>4178</v>
      </c>
    </row>
    <row r="103" spans="1:4" s="6" customFormat="1">
      <c r="A103" s="151">
        <v>100</v>
      </c>
      <c r="B103" s="152" t="s">
        <v>193</v>
      </c>
      <c r="C103" s="157">
        <v>2141</v>
      </c>
      <c r="D103" s="157">
        <v>4282</v>
      </c>
    </row>
    <row r="104" spans="1:4" s="6" customFormat="1">
      <c r="A104" s="151">
        <v>101</v>
      </c>
      <c r="B104" s="153" t="s">
        <v>194</v>
      </c>
      <c r="C104" s="155">
        <v>57881</v>
      </c>
      <c r="D104" s="155">
        <v>167855</v>
      </c>
    </row>
    <row r="105" spans="1:4" s="6" customFormat="1">
      <c r="A105" s="151">
        <v>102</v>
      </c>
      <c r="B105" s="152" t="s">
        <v>195</v>
      </c>
      <c r="C105" s="155">
        <v>469</v>
      </c>
      <c r="D105" s="155">
        <v>938</v>
      </c>
    </row>
    <row r="106" spans="1:4" s="6" customFormat="1">
      <c r="A106" s="151">
        <v>103</v>
      </c>
      <c r="B106" s="153" t="s">
        <v>196</v>
      </c>
      <c r="C106" s="155">
        <v>113161</v>
      </c>
      <c r="D106" s="155">
        <v>328167</v>
      </c>
    </row>
    <row r="107" spans="1:4" s="6" customFormat="1">
      <c r="A107" s="151">
        <v>104</v>
      </c>
      <c r="B107" s="152" t="s">
        <v>197</v>
      </c>
      <c r="C107" s="155">
        <v>97066</v>
      </c>
      <c r="D107" s="155">
        <v>281491</v>
      </c>
    </row>
    <row r="108" spans="1:4" s="6" customFormat="1">
      <c r="A108" s="151">
        <v>105</v>
      </c>
      <c r="B108" s="152" t="s">
        <v>198</v>
      </c>
      <c r="C108" s="155">
        <v>181</v>
      </c>
      <c r="D108" s="155">
        <v>362</v>
      </c>
    </row>
    <row r="109" spans="1:4" s="6" customFormat="1">
      <c r="A109" s="151">
        <v>106</v>
      </c>
      <c r="B109" s="153" t="s">
        <v>110</v>
      </c>
      <c r="C109" s="155">
        <v>120357</v>
      </c>
      <c r="D109" s="155">
        <v>349035</v>
      </c>
    </row>
    <row r="110" spans="1:4" s="6" customFormat="1">
      <c r="A110" s="151">
        <v>107</v>
      </c>
      <c r="B110" s="152" t="s">
        <v>199</v>
      </c>
      <c r="C110" s="155">
        <v>231157</v>
      </c>
      <c r="D110" s="155">
        <v>670355</v>
      </c>
    </row>
    <row r="111" spans="1:4" s="6" customFormat="1">
      <c r="A111" s="151">
        <v>108</v>
      </c>
      <c r="B111" s="152" t="s">
        <v>200</v>
      </c>
      <c r="C111" s="155">
        <v>29226</v>
      </c>
      <c r="D111" s="155">
        <v>58452</v>
      </c>
    </row>
    <row r="112" spans="1:4" s="6" customFormat="1">
      <c r="A112" s="151">
        <v>109</v>
      </c>
      <c r="B112" s="152" t="s">
        <v>201</v>
      </c>
      <c r="C112" s="155">
        <v>354</v>
      </c>
      <c r="D112" s="155">
        <v>708</v>
      </c>
    </row>
    <row r="113" spans="1:4" s="6" customFormat="1">
      <c r="A113" s="151">
        <v>110</v>
      </c>
      <c r="B113" s="152" t="s">
        <v>6</v>
      </c>
      <c r="C113" s="155">
        <v>13438</v>
      </c>
      <c r="D113" s="155">
        <v>35072</v>
      </c>
    </row>
    <row r="114" spans="1:4" s="6" customFormat="1" ht="25.5">
      <c r="A114" s="151">
        <v>111</v>
      </c>
      <c r="B114" s="152" t="s">
        <v>202</v>
      </c>
      <c r="C114" s="155">
        <v>184</v>
      </c>
      <c r="D114" s="155">
        <v>368</v>
      </c>
    </row>
    <row r="115" spans="1:4" s="6" customFormat="1">
      <c r="A115" s="151">
        <v>112</v>
      </c>
      <c r="B115" s="152" t="s">
        <v>7</v>
      </c>
      <c r="C115" s="155">
        <v>11</v>
      </c>
      <c r="D115" s="155">
        <v>22</v>
      </c>
    </row>
    <row r="116" spans="1:4" s="6" customFormat="1">
      <c r="A116" s="151">
        <v>113</v>
      </c>
      <c r="B116" s="152" t="s">
        <v>11</v>
      </c>
      <c r="C116" s="156">
        <v>86063</v>
      </c>
      <c r="D116" s="156">
        <v>189079</v>
      </c>
    </row>
    <row r="117" spans="1:4" s="6" customFormat="1">
      <c r="A117" s="151">
        <v>114</v>
      </c>
      <c r="B117" s="152" t="s">
        <v>12</v>
      </c>
      <c r="C117" s="156">
        <v>28521</v>
      </c>
      <c r="D117" s="156">
        <v>68623</v>
      </c>
    </row>
    <row r="118" spans="1:4" s="6" customFormat="1">
      <c r="A118" s="151">
        <v>115</v>
      </c>
      <c r="B118" s="152" t="s">
        <v>13</v>
      </c>
      <c r="C118" s="156">
        <v>37662</v>
      </c>
      <c r="D118" s="156">
        <v>77419</v>
      </c>
    </row>
    <row r="119" spans="1:4" s="6" customFormat="1">
      <c r="A119" s="151">
        <v>116</v>
      </c>
      <c r="B119" s="152" t="s">
        <v>8</v>
      </c>
      <c r="C119" s="156">
        <v>53488</v>
      </c>
      <c r="D119" s="156">
        <v>118935</v>
      </c>
    </row>
    <row r="120" spans="1:4" s="6" customFormat="1">
      <c r="A120" s="151">
        <v>117</v>
      </c>
      <c r="B120" s="152" t="s">
        <v>10</v>
      </c>
      <c r="C120" s="156">
        <v>1045</v>
      </c>
      <c r="D120" s="156">
        <v>2090</v>
      </c>
    </row>
    <row r="121" spans="1:4" s="6" customFormat="1">
      <c r="A121" s="151">
        <v>118</v>
      </c>
      <c r="B121" s="152" t="s">
        <v>14</v>
      </c>
      <c r="C121" s="156">
        <v>14140</v>
      </c>
      <c r="D121" s="156">
        <v>30428</v>
      </c>
    </row>
    <row r="122" spans="1:4" s="6" customFormat="1">
      <c r="A122" s="151">
        <v>119</v>
      </c>
      <c r="B122" s="152" t="s">
        <v>15</v>
      </c>
      <c r="C122" s="156">
        <v>3012</v>
      </c>
      <c r="D122" s="156">
        <v>6709</v>
      </c>
    </row>
    <row r="123" spans="1:4" s="6" customFormat="1">
      <c r="A123" s="151">
        <v>120</v>
      </c>
      <c r="B123" s="152" t="s">
        <v>204</v>
      </c>
      <c r="C123" s="155">
        <v>85000</v>
      </c>
      <c r="D123" s="155">
        <v>170000</v>
      </c>
    </row>
    <row r="124" spans="1:4" s="6" customFormat="1">
      <c r="A124" s="151">
        <v>121</v>
      </c>
      <c r="B124" s="152" t="s">
        <v>205</v>
      </c>
      <c r="C124" s="155">
        <v>29690</v>
      </c>
      <c r="D124" s="155">
        <v>59380</v>
      </c>
    </row>
    <row r="125" spans="1:4" s="6" customFormat="1">
      <c r="A125" s="151">
        <v>122</v>
      </c>
      <c r="B125" s="152" t="s">
        <v>206</v>
      </c>
      <c r="C125" s="156">
        <v>3358</v>
      </c>
      <c r="D125" s="156">
        <v>6812</v>
      </c>
    </row>
    <row r="126" spans="1:4" s="6" customFormat="1">
      <c r="A126" s="151">
        <v>123</v>
      </c>
      <c r="B126" s="152" t="s">
        <v>207</v>
      </c>
      <c r="C126" s="156">
        <v>404</v>
      </c>
      <c r="D126" s="156">
        <v>845</v>
      </c>
    </row>
    <row r="127" spans="1:4" s="6" customFormat="1">
      <c r="A127" s="151">
        <v>124</v>
      </c>
      <c r="B127" s="29" t="s">
        <v>209</v>
      </c>
      <c r="C127" s="155">
        <v>32</v>
      </c>
      <c r="D127" s="155">
        <v>64</v>
      </c>
    </row>
    <row r="128" spans="1:4" s="6" customFormat="1">
      <c r="A128" s="151">
        <v>125</v>
      </c>
      <c r="B128" s="152" t="s">
        <v>211</v>
      </c>
      <c r="C128" s="156">
        <v>80</v>
      </c>
      <c r="D128" s="156">
        <v>160</v>
      </c>
    </row>
    <row r="129" spans="1:4" s="6" customFormat="1">
      <c r="A129" s="151">
        <v>126</v>
      </c>
      <c r="B129" s="154" t="s">
        <v>212</v>
      </c>
      <c r="C129" s="155">
        <v>500</v>
      </c>
      <c r="D129" s="155">
        <v>1000</v>
      </c>
    </row>
    <row r="130" spans="1:4" s="6" customFormat="1">
      <c r="A130" s="151">
        <v>127</v>
      </c>
      <c r="B130" s="152" t="s">
        <v>213</v>
      </c>
      <c r="C130" s="155">
        <v>2360</v>
      </c>
      <c r="D130" s="155">
        <v>4720</v>
      </c>
    </row>
    <row r="131" spans="1:4" s="6" customFormat="1">
      <c r="A131" s="151">
        <v>128</v>
      </c>
      <c r="B131" s="154" t="s">
        <v>215</v>
      </c>
      <c r="C131" s="155">
        <v>688</v>
      </c>
      <c r="D131" s="155">
        <v>1376</v>
      </c>
    </row>
    <row r="132" spans="1:4" s="6" customFormat="1">
      <c r="A132" s="151">
        <v>129</v>
      </c>
      <c r="B132" s="154" t="s">
        <v>217</v>
      </c>
      <c r="C132" s="155">
        <v>494</v>
      </c>
      <c r="D132" s="155">
        <v>982</v>
      </c>
    </row>
    <row r="133" spans="1:4" s="6" customFormat="1">
      <c r="A133" s="151">
        <v>130</v>
      </c>
      <c r="B133" s="154" t="s">
        <v>218</v>
      </c>
      <c r="C133" s="155">
        <v>100</v>
      </c>
      <c r="D133" s="155">
        <v>200</v>
      </c>
    </row>
    <row r="134" spans="1:4" s="6" customFormat="1">
      <c r="A134" s="151">
        <v>131</v>
      </c>
      <c r="B134" s="152" t="s">
        <v>219</v>
      </c>
      <c r="C134" s="155">
        <v>50</v>
      </c>
      <c r="D134" s="155">
        <v>100</v>
      </c>
    </row>
    <row r="135" spans="1:4" s="6" customFormat="1">
      <c r="A135" s="83"/>
      <c r="B135" s="150" t="s">
        <v>550</v>
      </c>
      <c r="C135" s="158">
        <v>6126465</v>
      </c>
      <c r="D135" s="159">
        <v>17180391.588270009</v>
      </c>
    </row>
    <row r="136" spans="1:4" s="6" customFormat="1" ht="25.5">
      <c r="A136" s="147"/>
      <c r="B136" s="111" t="s">
        <v>551</v>
      </c>
      <c r="C136" s="120">
        <v>126380</v>
      </c>
      <c r="D136" s="120">
        <v>190522</v>
      </c>
    </row>
    <row r="137" spans="1:4" s="6" customFormat="1">
      <c r="A137" s="148"/>
      <c r="B137" s="111" t="s">
        <v>552</v>
      </c>
      <c r="C137" s="160">
        <f>C135+C136</f>
        <v>6252845</v>
      </c>
      <c r="D137" s="160">
        <f>D135+D136</f>
        <v>17370913.588270009</v>
      </c>
    </row>
    <row r="138" spans="1:4" s="7" customFormat="1">
      <c r="A138" s="4"/>
      <c r="B138" s="4"/>
      <c r="C138" s="1"/>
      <c r="D138" s="1"/>
    </row>
    <row r="139" spans="1:4" s="6" customFormat="1">
      <c r="A139" s="4"/>
      <c r="B139" s="4"/>
      <c r="C139" s="1"/>
      <c r="D139" s="1"/>
    </row>
    <row r="140" spans="1:4" s="6" customFormat="1">
      <c r="A140" s="4"/>
      <c r="B140" s="4"/>
      <c r="C140" s="1"/>
      <c r="D140" s="1"/>
    </row>
    <row r="141" spans="1:4" s="6" customFormat="1">
      <c r="A141" s="4"/>
      <c r="B141" s="4"/>
      <c r="C141" s="1"/>
      <c r="D141" s="1"/>
    </row>
    <row r="142" spans="1:4" s="6" customFormat="1">
      <c r="A142" s="4"/>
      <c r="B142" s="4"/>
      <c r="C142" s="1"/>
      <c r="D142" s="1"/>
    </row>
    <row r="143" spans="1:4" s="6" customFormat="1">
      <c r="A143" s="4"/>
      <c r="B143" s="4"/>
      <c r="C143" s="1"/>
      <c r="D143" s="1"/>
    </row>
    <row r="144" spans="1:4" s="6" customFormat="1">
      <c r="A144" s="4"/>
      <c r="B144" s="4"/>
      <c r="C144" s="1"/>
      <c r="D144" s="1"/>
    </row>
    <row r="145" spans="1:4" s="6" customFormat="1">
      <c r="A145" s="4"/>
      <c r="B145" s="4"/>
      <c r="C145" s="1"/>
      <c r="D145" s="1"/>
    </row>
    <row r="146" spans="1:4" s="6" customFormat="1">
      <c r="A146" s="4"/>
      <c r="B146" s="4"/>
      <c r="C146" s="1"/>
      <c r="D146" s="1"/>
    </row>
    <row r="147" spans="1:4" s="6" customFormat="1">
      <c r="A147" s="4"/>
      <c r="B147" s="4"/>
      <c r="C147" s="1"/>
      <c r="D147" s="1"/>
    </row>
    <row r="148" spans="1:4" s="6" customFormat="1">
      <c r="A148" s="4"/>
      <c r="B148" s="4"/>
      <c r="C148" s="1"/>
      <c r="D148" s="1"/>
    </row>
    <row r="149" spans="1:4" s="6" customFormat="1">
      <c r="A149" s="4"/>
      <c r="B149" s="4"/>
      <c r="C149" s="1"/>
      <c r="D149" s="1"/>
    </row>
  </sheetData>
  <mergeCells count="4">
    <mergeCell ref="A1:D1"/>
    <mergeCell ref="A2:A3"/>
    <mergeCell ref="B2:B3"/>
    <mergeCell ref="C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53"/>
  <sheetViews>
    <sheetView zoomScale="80" zoomScaleNormal="80" workbookViewId="0">
      <pane xSplit="2" ySplit="6" topLeftCell="C139" activePane="bottomRight" state="frozen"/>
      <selection pane="topRight" activeCell="C1" sqref="C1"/>
      <selection pane="bottomLeft" activeCell="A8" sqref="A8"/>
      <selection pane="bottomRight" activeCell="B151" sqref="B151:B153"/>
    </sheetView>
  </sheetViews>
  <sheetFormatPr defaultRowHeight="12.75"/>
  <cols>
    <col min="1" max="1" width="4.7109375" style="88" customWidth="1"/>
    <col min="2" max="2" width="42.85546875" style="3" customWidth="1"/>
    <col min="3" max="3" width="12.28515625" style="3" customWidth="1"/>
    <col min="4" max="4" width="9.5703125" style="169" customWidth="1"/>
    <col min="5" max="5" width="9.28515625" style="31" customWidth="1"/>
    <col min="6" max="6" width="9" style="31" customWidth="1"/>
    <col min="7" max="7" width="8.28515625" style="169" customWidth="1"/>
    <col min="8" max="8" width="8.85546875" style="31" customWidth="1"/>
    <col min="9" max="9" width="7.5703125" style="31" customWidth="1"/>
    <col min="10" max="10" width="10.85546875" style="31" customWidth="1"/>
    <col min="11" max="11" width="10.28515625" style="169" customWidth="1"/>
    <col min="12" max="16384" width="9.140625" style="88"/>
  </cols>
  <sheetData>
    <row r="1" spans="1:11">
      <c r="A1" s="88" t="s">
        <v>574</v>
      </c>
    </row>
    <row r="2" spans="1:11" s="1" customFormat="1" ht="25.5" customHeight="1">
      <c r="A2" s="305" t="s">
        <v>0</v>
      </c>
      <c r="B2" s="308" t="s">
        <v>121</v>
      </c>
      <c r="C2" s="161"/>
      <c r="D2" s="311" t="s">
        <v>579</v>
      </c>
      <c r="E2" s="311"/>
      <c r="F2" s="311"/>
      <c r="G2" s="311"/>
      <c r="H2" s="311"/>
      <c r="I2" s="311"/>
      <c r="J2" s="311"/>
      <c r="K2" s="311"/>
    </row>
    <row r="3" spans="1:11" s="1" customFormat="1" ht="52.5" customHeight="1">
      <c r="A3" s="306"/>
      <c r="B3" s="309"/>
      <c r="C3" s="305" t="s">
        <v>575</v>
      </c>
      <c r="D3" s="312" t="s">
        <v>571</v>
      </c>
      <c r="E3" s="312"/>
      <c r="F3" s="312"/>
      <c r="G3" s="313" t="s">
        <v>572</v>
      </c>
      <c r="H3" s="314"/>
      <c r="I3" s="315"/>
      <c r="J3" s="301" t="s">
        <v>573</v>
      </c>
      <c r="K3" s="302" t="s">
        <v>578</v>
      </c>
    </row>
    <row r="4" spans="1:11" s="1" customFormat="1" ht="12.75" customHeight="1">
      <c r="A4" s="306"/>
      <c r="B4" s="309"/>
      <c r="C4" s="306"/>
      <c r="D4" s="312" t="s">
        <v>220</v>
      </c>
      <c r="E4" s="311" t="s">
        <v>221</v>
      </c>
      <c r="F4" s="311"/>
      <c r="G4" s="312" t="s">
        <v>220</v>
      </c>
      <c r="H4" s="311" t="s">
        <v>3</v>
      </c>
      <c r="I4" s="311"/>
      <c r="J4" s="301"/>
      <c r="K4" s="303"/>
    </row>
    <row r="5" spans="1:11" s="1" customFormat="1" ht="66" customHeight="1">
      <c r="A5" s="307"/>
      <c r="B5" s="310"/>
      <c r="C5" s="307"/>
      <c r="D5" s="312"/>
      <c r="E5" s="165" t="s">
        <v>577</v>
      </c>
      <c r="F5" s="165" t="s">
        <v>576</v>
      </c>
      <c r="G5" s="312"/>
      <c r="H5" s="165" t="s">
        <v>577</v>
      </c>
      <c r="I5" s="165" t="s">
        <v>576</v>
      </c>
      <c r="J5" s="301"/>
      <c r="K5" s="304"/>
    </row>
    <row r="6" spans="1:11" s="1" customFormat="1">
      <c r="A6" s="163"/>
      <c r="B6" s="164"/>
      <c r="C6" s="161"/>
      <c r="D6" s="165"/>
      <c r="E6" s="162"/>
      <c r="F6" s="162"/>
      <c r="G6" s="165"/>
      <c r="H6" s="165"/>
      <c r="I6" s="162"/>
      <c r="J6" s="75"/>
      <c r="K6" s="165"/>
    </row>
    <row r="7" spans="1:11" ht="31.5" customHeight="1">
      <c r="A7" s="170">
        <v>1</v>
      </c>
      <c r="B7" s="171" t="s">
        <v>200</v>
      </c>
      <c r="C7" s="172">
        <v>68668</v>
      </c>
      <c r="D7" s="166">
        <v>0</v>
      </c>
      <c r="E7" s="166"/>
      <c r="F7" s="166"/>
      <c r="G7" s="166">
        <v>0</v>
      </c>
      <c r="H7" s="166"/>
      <c r="I7" s="166"/>
      <c r="J7" s="167">
        <v>68668</v>
      </c>
      <c r="K7" s="166">
        <v>0</v>
      </c>
    </row>
    <row r="8" spans="1:11" ht="15" customHeight="1">
      <c r="A8" s="170">
        <v>2</v>
      </c>
      <c r="B8" s="171" t="s">
        <v>201</v>
      </c>
      <c r="C8" s="172">
        <v>220</v>
      </c>
      <c r="D8" s="166">
        <v>0</v>
      </c>
      <c r="E8" s="166"/>
      <c r="F8" s="166"/>
      <c r="G8" s="166">
        <v>0</v>
      </c>
      <c r="H8" s="166"/>
      <c r="I8" s="166"/>
      <c r="J8" s="167">
        <v>220</v>
      </c>
      <c r="K8" s="166">
        <v>0</v>
      </c>
    </row>
    <row r="9" spans="1:11">
      <c r="A9" s="170">
        <v>3</v>
      </c>
      <c r="B9" s="171" t="s">
        <v>6</v>
      </c>
      <c r="C9" s="172">
        <v>11280</v>
      </c>
      <c r="D9" s="166">
        <v>0</v>
      </c>
      <c r="E9" s="166"/>
      <c r="F9" s="166"/>
      <c r="G9" s="166">
        <v>0</v>
      </c>
      <c r="H9" s="166"/>
      <c r="I9" s="166"/>
      <c r="J9" s="167">
        <v>11280</v>
      </c>
      <c r="K9" s="166">
        <v>0</v>
      </c>
    </row>
    <row r="10" spans="1:11" ht="26.25" customHeight="1">
      <c r="A10" s="170">
        <v>4</v>
      </c>
      <c r="B10" s="171" t="s">
        <v>202</v>
      </c>
      <c r="C10" s="172">
        <v>108</v>
      </c>
      <c r="D10" s="166">
        <v>0</v>
      </c>
      <c r="E10" s="166"/>
      <c r="F10" s="166"/>
      <c r="G10" s="166">
        <v>0</v>
      </c>
      <c r="H10" s="166"/>
      <c r="I10" s="166"/>
      <c r="J10" s="167">
        <v>108</v>
      </c>
      <c r="K10" s="166">
        <v>0</v>
      </c>
    </row>
    <row r="11" spans="1:11">
      <c r="A11" s="170">
        <v>5</v>
      </c>
      <c r="B11" s="171" t="s">
        <v>203</v>
      </c>
      <c r="C11" s="172">
        <v>150901</v>
      </c>
      <c r="D11" s="166">
        <v>0</v>
      </c>
      <c r="E11" s="166"/>
      <c r="F11" s="166"/>
      <c r="G11" s="166">
        <v>0</v>
      </c>
      <c r="H11" s="166"/>
      <c r="I11" s="166"/>
      <c r="J11" s="167">
        <v>150901</v>
      </c>
      <c r="K11" s="166">
        <v>0</v>
      </c>
    </row>
    <row r="12" spans="1:11" ht="15" customHeight="1">
      <c r="A12" s="170">
        <v>6</v>
      </c>
      <c r="B12" s="171" t="s">
        <v>7</v>
      </c>
      <c r="C12" s="172">
        <v>35920</v>
      </c>
      <c r="D12" s="166">
        <v>0</v>
      </c>
      <c r="E12" s="166"/>
      <c r="F12" s="166"/>
      <c r="G12" s="166">
        <v>0</v>
      </c>
      <c r="H12" s="166"/>
      <c r="I12" s="166"/>
      <c r="J12" s="167">
        <v>35920</v>
      </c>
      <c r="K12" s="166">
        <v>0</v>
      </c>
    </row>
    <row r="13" spans="1:11" ht="15" customHeight="1">
      <c r="A13" s="170">
        <v>7</v>
      </c>
      <c r="B13" s="171" t="s">
        <v>11</v>
      </c>
      <c r="C13" s="172">
        <v>129160</v>
      </c>
      <c r="D13" s="166">
        <v>0</v>
      </c>
      <c r="E13" s="166"/>
      <c r="F13" s="166"/>
      <c r="G13" s="166">
        <v>0</v>
      </c>
      <c r="H13" s="166"/>
      <c r="I13" s="166"/>
      <c r="J13" s="167">
        <v>129160</v>
      </c>
      <c r="K13" s="166">
        <v>0</v>
      </c>
    </row>
    <row r="14" spans="1:11" ht="15" customHeight="1">
      <c r="A14" s="170">
        <v>8</v>
      </c>
      <c r="B14" s="171" t="s">
        <v>12</v>
      </c>
      <c r="C14" s="172">
        <v>71771</v>
      </c>
      <c r="D14" s="166">
        <v>0</v>
      </c>
      <c r="E14" s="166"/>
      <c r="F14" s="166"/>
      <c r="G14" s="166">
        <v>0</v>
      </c>
      <c r="H14" s="166"/>
      <c r="I14" s="166"/>
      <c r="J14" s="167">
        <v>71771</v>
      </c>
      <c r="K14" s="166">
        <v>0</v>
      </c>
    </row>
    <row r="15" spans="1:11" ht="15" customHeight="1">
      <c r="A15" s="170">
        <v>9</v>
      </c>
      <c r="B15" s="171" t="s">
        <v>13</v>
      </c>
      <c r="C15" s="172">
        <v>54268</v>
      </c>
      <c r="D15" s="166">
        <v>0</v>
      </c>
      <c r="E15" s="166"/>
      <c r="F15" s="166"/>
      <c r="G15" s="166">
        <v>0</v>
      </c>
      <c r="H15" s="166"/>
      <c r="I15" s="166"/>
      <c r="J15" s="167">
        <v>54268</v>
      </c>
      <c r="K15" s="166">
        <v>0</v>
      </c>
    </row>
    <row r="16" spans="1:11" ht="15.75" customHeight="1">
      <c r="A16" s="170">
        <v>10</v>
      </c>
      <c r="B16" s="171" t="s">
        <v>8</v>
      </c>
      <c r="C16" s="172">
        <v>22123</v>
      </c>
      <c r="D16" s="166">
        <v>0</v>
      </c>
      <c r="E16" s="166"/>
      <c r="F16" s="166"/>
      <c r="G16" s="166">
        <v>600</v>
      </c>
      <c r="H16" s="166">
        <v>600</v>
      </c>
      <c r="I16" s="166"/>
      <c r="J16" s="167">
        <v>21523</v>
      </c>
      <c r="K16" s="166">
        <v>0</v>
      </c>
    </row>
    <row r="17" spans="1:11">
      <c r="A17" s="170">
        <v>11</v>
      </c>
      <c r="B17" s="171" t="s">
        <v>10</v>
      </c>
      <c r="C17" s="172">
        <v>144436</v>
      </c>
      <c r="D17" s="166">
        <v>15830</v>
      </c>
      <c r="E17" s="166"/>
      <c r="F17" s="166">
        <v>15830</v>
      </c>
      <c r="G17" s="166">
        <v>4253</v>
      </c>
      <c r="H17" s="166"/>
      <c r="I17" s="166">
        <v>4253</v>
      </c>
      <c r="J17" s="167">
        <v>124353</v>
      </c>
      <c r="K17" s="166">
        <v>0</v>
      </c>
    </row>
    <row r="18" spans="1:11">
      <c r="A18" s="170">
        <v>12</v>
      </c>
      <c r="B18" s="171" t="s">
        <v>14</v>
      </c>
      <c r="C18" s="172">
        <v>9448</v>
      </c>
      <c r="D18" s="166">
        <v>0</v>
      </c>
      <c r="E18" s="166"/>
      <c r="F18" s="166"/>
      <c r="G18" s="166">
        <v>0</v>
      </c>
      <c r="H18" s="166"/>
      <c r="I18" s="166"/>
      <c r="J18" s="167">
        <v>9448</v>
      </c>
      <c r="K18" s="166">
        <v>0</v>
      </c>
    </row>
    <row r="19" spans="1:11">
      <c r="A19" s="170">
        <v>13</v>
      </c>
      <c r="B19" s="171" t="s">
        <v>15</v>
      </c>
      <c r="C19" s="172">
        <v>5360</v>
      </c>
      <c r="D19" s="166">
        <v>0</v>
      </c>
      <c r="E19" s="166"/>
      <c r="F19" s="166"/>
      <c r="G19" s="166">
        <v>0</v>
      </c>
      <c r="H19" s="166"/>
      <c r="I19" s="166"/>
      <c r="J19" s="167">
        <v>5360</v>
      </c>
      <c r="K19" s="166">
        <v>0</v>
      </c>
    </row>
    <row r="20" spans="1:11">
      <c r="A20" s="170">
        <v>14</v>
      </c>
      <c r="B20" s="171" t="s">
        <v>204</v>
      </c>
      <c r="C20" s="172">
        <v>100137</v>
      </c>
      <c r="D20" s="166">
        <v>0</v>
      </c>
      <c r="E20" s="166"/>
      <c r="F20" s="166"/>
      <c r="G20" s="166">
        <v>0</v>
      </c>
      <c r="H20" s="166"/>
      <c r="I20" s="166"/>
      <c r="J20" s="167">
        <v>100137</v>
      </c>
      <c r="K20" s="166">
        <v>0</v>
      </c>
    </row>
    <row r="21" spans="1:11" ht="15.75" customHeight="1">
      <c r="A21" s="170">
        <v>15</v>
      </c>
      <c r="B21" s="171" t="s">
        <v>205</v>
      </c>
      <c r="C21" s="172">
        <v>138023</v>
      </c>
      <c r="D21" s="166">
        <v>0</v>
      </c>
      <c r="E21" s="166"/>
      <c r="F21" s="166"/>
      <c r="G21" s="166">
        <v>0</v>
      </c>
      <c r="H21" s="166"/>
      <c r="I21" s="166"/>
      <c r="J21" s="167">
        <v>138023</v>
      </c>
      <c r="K21" s="166">
        <v>0</v>
      </c>
    </row>
    <row r="22" spans="1:11">
      <c r="A22" s="170">
        <v>16</v>
      </c>
      <c r="B22" s="171" t="s">
        <v>206</v>
      </c>
      <c r="C22" s="172">
        <v>20660</v>
      </c>
      <c r="D22" s="166">
        <v>0</v>
      </c>
      <c r="E22" s="166"/>
      <c r="F22" s="166"/>
      <c r="G22" s="166">
        <v>0</v>
      </c>
      <c r="H22" s="166"/>
      <c r="I22" s="166"/>
      <c r="J22" s="167">
        <v>20660</v>
      </c>
      <c r="K22" s="166">
        <v>0</v>
      </c>
    </row>
    <row r="23" spans="1:11">
      <c r="A23" s="170">
        <v>17</v>
      </c>
      <c r="B23" s="171" t="s">
        <v>207</v>
      </c>
      <c r="C23" s="172">
        <v>4061</v>
      </c>
      <c r="D23" s="166">
        <v>0</v>
      </c>
      <c r="E23" s="166"/>
      <c r="F23" s="166"/>
      <c r="G23" s="166">
        <v>0</v>
      </c>
      <c r="H23" s="166"/>
      <c r="I23" s="166"/>
      <c r="J23" s="167">
        <v>4061</v>
      </c>
      <c r="K23" s="166">
        <v>0</v>
      </c>
    </row>
    <row r="24" spans="1:11" ht="25.5">
      <c r="A24" s="170">
        <v>18</v>
      </c>
      <c r="B24" s="171" t="s">
        <v>222</v>
      </c>
      <c r="C24" s="172">
        <v>87</v>
      </c>
      <c r="D24" s="166">
        <v>0</v>
      </c>
      <c r="E24" s="166"/>
      <c r="F24" s="166"/>
      <c r="G24" s="166">
        <v>0</v>
      </c>
      <c r="H24" s="166"/>
      <c r="I24" s="166"/>
      <c r="J24" s="167">
        <v>87</v>
      </c>
      <c r="K24" s="166">
        <v>0</v>
      </c>
    </row>
    <row r="25" spans="1:11">
      <c r="A25" s="170">
        <v>19</v>
      </c>
      <c r="B25" s="171" t="s">
        <v>18</v>
      </c>
      <c r="C25" s="172">
        <v>64540</v>
      </c>
      <c r="D25" s="166">
        <v>7635</v>
      </c>
      <c r="E25" s="166">
        <v>1785</v>
      </c>
      <c r="F25" s="166">
        <v>5850</v>
      </c>
      <c r="G25" s="166">
        <v>5987</v>
      </c>
      <c r="H25" s="166">
        <v>5987</v>
      </c>
      <c r="I25" s="166"/>
      <c r="J25" s="167">
        <v>50918</v>
      </c>
      <c r="K25" s="166">
        <v>1796</v>
      </c>
    </row>
    <row r="26" spans="1:11" ht="25.5">
      <c r="A26" s="170">
        <v>20</v>
      </c>
      <c r="B26" s="171" t="s">
        <v>124</v>
      </c>
      <c r="C26" s="172">
        <v>2343</v>
      </c>
      <c r="D26" s="166">
        <v>0</v>
      </c>
      <c r="E26" s="166"/>
      <c r="F26" s="166"/>
      <c r="G26" s="166">
        <v>0</v>
      </c>
      <c r="H26" s="166"/>
      <c r="I26" s="166"/>
      <c r="J26" s="167">
        <v>2343</v>
      </c>
      <c r="K26" s="166">
        <v>0</v>
      </c>
    </row>
    <row r="27" spans="1:11">
      <c r="A27" s="170">
        <v>21</v>
      </c>
      <c r="B27" s="171" t="s">
        <v>19</v>
      </c>
      <c r="C27" s="172">
        <v>87777</v>
      </c>
      <c r="D27" s="166">
        <v>10205</v>
      </c>
      <c r="E27" s="166">
        <v>2199</v>
      </c>
      <c r="F27" s="166">
        <v>8006</v>
      </c>
      <c r="G27" s="166">
        <v>7375</v>
      </c>
      <c r="H27" s="166">
        <v>7375</v>
      </c>
      <c r="I27" s="166"/>
      <c r="J27" s="167">
        <v>70197</v>
      </c>
      <c r="K27" s="166">
        <v>2213</v>
      </c>
    </row>
    <row r="28" spans="1:11">
      <c r="A28" s="170">
        <v>22</v>
      </c>
      <c r="B28" s="171" t="s">
        <v>125</v>
      </c>
      <c r="C28" s="172">
        <v>23991</v>
      </c>
      <c r="D28" s="166">
        <v>2424</v>
      </c>
      <c r="E28" s="166">
        <v>639</v>
      </c>
      <c r="F28" s="166">
        <v>1785</v>
      </c>
      <c r="G28" s="166">
        <v>2144</v>
      </c>
      <c r="H28" s="166">
        <v>2144</v>
      </c>
      <c r="I28" s="166"/>
      <c r="J28" s="167">
        <v>19423</v>
      </c>
      <c r="K28" s="166">
        <v>643</v>
      </c>
    </row>
    <row r="29" spans="1:11">
      <c r="A29" s="170">
        <v>23</v>
      </c>
      <c r="B29" s="171" t="s">
        <v>20</v>
      </c>
      <c r="C29" s="172">
        <v>90893</v>
      </c>
      <c r="D29" s="166">
        <v>9641</v>
      </c>
      <c r="E29" s="166">
        <v>2034</v>
      </c>
      <c r="F29" s="166">
        <v>7607</v>
      </c>
      <c r="G29" s="166">
        <v>6822</v>
      </c>
      <c r="H29" s="166">
        <v>6822</v>
      </c>
      <c r="I29" s="166"/>
      <c r="J29" s="167">
        <v>74430</v>
      </c>
      <c r="K29" s="166">
        <v>2047</v>
      </c>
    </row>
    <row r="30" spans="1:11" ht="25.5">
      <c r="A30" s="170">
        <v>24</v>
      </c>
      <c r="B30" s="171" t="s">
        <v>126</v>
      </c>
      <c r="C30" s="172">
        <v>10605</v>
      </c>
      <c r="D30" s="166">
        <v>1588</v>
      </c>
      <c r="E30" s="166">
        <v>253</v>
      </c>
      <c r="F30" s="166">
        <v>1335</v>
      </c>
      <c r="G30" s="166">
        <v>849</v>
      </c>
      <c r="H30" s="166">
        <v>849</v>
      </c>
      <c r="I30" s="166"/>
      <c r="J30" s="167">
        <v>8168</v>
      </c>
      <c r="K30" s="166">
        <v>255</v>
      </c>
    </row>
    <row r="31" spans="1:11" ht="25.5">
      <c r="A31" s="170">
        <v>25</v>
      </c>
      <c r="B31" s="171" t="s">
        <v>223</v>
      </c>
      <c r="C31" s="172">
        <v>6300</v>
      </c>
      <c r="D31" s="166">
        <v>0</v>
      </c>
      <c r="E31" s="166"/>
      <c r="F31" s="166"/>
      <c r="G31" s="166">
        <v>0</v>
      </c>
      <c r="H31" s="166"/>
      <c r="I31" s="166"/>
      <c r="J31" s="167">
        <v>6300</v>
      </c>
      <c r="K31" s="166">
        <v>0</v>
      </c>
    </row>
    <row r="32" spans="1:11">
      <c r="A32" s="170">
        <v>26</v>
      </c>
      <c r="B32" s="171" t="s">
        <v>127</v>
      </c>
      <c r="C32" s="172">
        <v>142409</v>
      </c>
      <c r="D32" s="166">
        <v>7696</v>
      </c>
      <c r="E32" s="166">
        <v>7450</v>
      </c>
      <c r="F32" s="166">
        <v>246</v>
      </c>
      <c r="G32" s="166">
        <v>24986</v>
      </c>
      <c r="H32" s="166">
        <v>24986</v>
      </c>
      <c r="I32" s="166"/>
      <c r="J32" s="167">
        <v>109727</v>
      </c>
      <c r="K32" s="166">
        <v>7496</v>
      </c>
    </row>
    <row r="33" spans="1:11">
      <c r="A33" s="170">
        <v>27</v>
      </c>
      <c r="B33" s="171" t="s">
        <v>22</v>
      </c>
      <c r="C33" s="172">
        <v>174228</v>
      </c>
      <c r="D33" s="166">
        <v>29690</v>
      </c>
      <c r="E33" s="166"/>
      <c r="F33" s="166">
        <v>29690</v>
      </c>
      <c r="G33" s="166">
        <v>570</v>
      </c>
      <c r="H33" s="166"/>
      <c r="I33" s="166">
        <v>570</v>
      </c>
      <c r="J33" s="167">
        <v>143968</v>
      </c>
      <c r="K33" s="166">
        <v>0</v>
      </c>
    </row>
    <row r="34" spans="1:11" ht="22.5" customHeight="1">
      <c r="A34" s="170">
        <v>28</v>
      </c>
      <c r="B34" s="171" t="s">
        <v>224</v>
      </c>
      <c r="C34" s="172">
        <v>7000</v>
      </c>
      <c r="D34" s="166">
        <v>0</v>
      </c>
      <c r="E34" s="166"/>
      <c r="F34" s="166"/>
      <c r="G34" s="166">
        <v>0</v>
      </c>
      <c r="H34" s="166"/>
      <c r="I34" s="166"/>
      <c r="J34" s="167">
        <v>7000</v>
      </c>
      <c r="K34" s="166">
        <v>0</v>
      </c>
    </row>
    <row r="35" spans="1:11">
      <c r="A35" s="170">
        <v>29</v>
      </c>
      <c r="B35" s="171" t="s">
        <v>24</v>
      </c>
      <c r="C35" s="172">
        <v>108630</v>
      </c>
      <c r="D35" s="166">
        <v>6221</v>
      </c>
      <c r="E35" s="166">
        <v>6221</v>
      </c>
      <c r="F35" s="166"/>
      <c r="G35" s="166">
        <v>20862</v>
      </c>
      <c r="H35" s="166">
        <v>20862</v>
      </c>
      <c r="I35" s="166"/>
      <c r="J35" s="167">
        <v>81547</v>
      </c>
      <c r="K35" s="166">
        <v>6259</v>
      </c>
    </row>
    <row r="36" spans="1:11">
      <c r="A36" s="170">
        <v>30</v>
      </c>
      <c r="B36" s="171" t="s">
        <v>25</v>
      </c>
      <c r="C36" s="172">
        <v>120671</v>
      </c>
      <c r="D36" s="166">
        <v>27871</v>
      </c>
      <c r="E36" s="166"/>
      <c r="F36" s="166">
        <v>27871</v>
      </c>
      <c r="G36" s="166">
        <v>620</v>
      </c>
      <c r="H36" s="166"/>
      <c r="I36" s="166">
        <v>620</v>
      </c>
      <c r="J36" s="167">
        <v>92180</v>
      </c>
      <c r="K36" s="166">
        <v>0</v>
      </c>
    </row>
    <row r="37" spans="1:11">
      <c r="A37" s="170">
        <v>31</v>
      </c>
      <c r="B37" s="171" t="s">
        <v>26</v>
      </c>
      <c r="C37" s="172">
        <v>57276</v>
      </c>
      <c r="D37" s="166">
        <v>6936</v>
      </c>
      <c r="E37" s="166">
        <v>1875</v>
      </c>
      <c r="F37" s="166">
        <v>5061</v>
      </c>
      <c r="G37" s="166">
        <v>6339</v>
      </c>
      <c r="H37" s="166">
        <v>6289</v>
      </c>
      <c r="I37" s="166">
        <v>50</v>
      </c>
      <c r="J37" s="167">
        <v>44001</v>
      </c>
      <c r="K37" s="166">
        <v>1887</v>
      </c>
    </row>
    <row r="38" spans="1:11" ht="25.5">
      <c r="A38" s="170">
        <v>32</v>
      </c>
      <c r="B38" s="171" t="s">
        <v>128</v>
      </c>
      <c r="C38" s="172">
        <v>25000</v>
      </c>
      <c r="D38" s="166">
        <v>0</v>
      </c>
      <c r="E38" s="166"/>
      <c r="F38" s="166"/>
      <c r="G38" s="166">
        <v>0</v>
      </c>
      <c r="H38" s="166"/>
      <c r="I38" s="166"/>
      <c r="J38" s="167">
        <v>25000</v>
      </c>
      <c r="K38" s="166">
        <v>0</v>
      </c>
    </row>
    <row r="39" spans="1:11" ht="25.5">
      <c r="A39" s="170">
        <v>33</v>
      </c>
      <c r="B39" s="171" t="s">
        <v>129</v>
      </c>
      <c r="C39" s="172">
        <v>115083</v>
      </c>
      <c r="D39" s="166">
        <v>4304</v>
      </c>
      <c r="E39" s="166">
        <v>4304</v>
      </c>
      <c r="F39" s="166"/>
      <c r="G39" s="166">
        <v>14433</v>
      </c>
      <c r="H39" s="166">
        <v>14433</v>
      </c>
      <c r="I39" s="166"/>
      <c r="J39" s="167">
        <v>96346</v>
      </c>
      <c r="K39" s="166">
        <v>4330</v>
      </c>
    </row>
    <row r="40" spans="1:11" ht="25.5">
      <c r="A40" s="170">
        <v>34</v>
      </c>
      <c r="B40" s="171" t="s">
        <v>130</v>
      </c>
      <c r="C40" s="172">
        <v>114597</v>
      </c>
      <c r="D40" s="166">
        <v>8006</v>
      </c>
      <c r="E40" s="166">
        <v>8006</v>
      </c>
      <c r="F40" s="166"/>
      <c r="G40" s="166">
        <v>26851</v>
      </c>
      <c r="H40" s="166">
        <v>26851</v>
      </c>
      <c r="I40" s="166"/>
      <c r="J40" s="167">
        <v>79740</v>
      </c>
      <c r="K40" s="166">
        <v>8055</v>
      </c>
    </row>
    <row r="41" spans="1:11">
      <c r="A41" s="170">
        <v>35</v>
      </c>
      <c r="B41" s="171" t="s">
        <v>131</v>
      </c>
      <c r="C41" s="172">
        <v>69106</v>
      </c>
      <c r="D41" s="166">
        <v>3442</v>
      </c>
      <c r="E41" s="166">
        <v>3442</v>
      </c>
      <c r="F41" s="166"/>
      <c r="G41" s="166">
        <v>11544</v>
      </c>
      <c r="H41" s="166">
        <v>11544</v>
      </c>
      <c r="I41" s="166"/>
      <c r="J41" s="167">
        <v>54120</v>
      </c>
      <c r="K41" s="166">
        <v>3463</v>
      </c>
    </row>
    <row r="42" spans="1:11">
      <c r="A42" s="170">
        <v>36</v>
      </c>
      <c r="B42" s="171" t="s">
        <v>132</v>
      </c>
      <c r="C42" s="172">
        <v>338370</v>
      </c>
      <c r="D42" s="166">
        <v>7703</v>
      </c>
      <c r="E42" s="166">
        <v>7703</v>
      </c>
      <c r="F42" s="166"/>
      <c r="G42" s="166">
        <v>25832</v>
      </c>
      <c r="H42" s="166">
        <v>25832</v>
      </c>
      <c r="I42" s="166"/>
      <c r="J42" s="167">
        <v>304835</v>
      </c>
      <c r="K42" s="166">
        <v>7750</v>
      </c>
    </row>
    <row r="43" spans="1:11">
      <c r="A43" s="170">
        <v>37</v>
      </c>
      <c r="B43" s="171" t="s">
        <v>29</v>
      </c>
      <c r="C43" s="172">
        <v>9800</v>
      </c>
      <c r="D43" s="166">
        <v>0</v>
      </c>
      <c r="E43" s="166"/>
      <c r="F43" s="166"/>
      <c r="G43" s="166">
        <v>0</v>
      </c>
      <c r="H43" s="166"/>
      <c r="I43" s="166"/>
      <c r="J43" s="167">
        <v>9800</v>
      </c>
      <c r="K43" s="166">
        <v>0</v>
      </c>
    </row>
    <row r="44" spans="1:11" ht="25.5">
      <c r="A44" s="170">
        <v>38</v>
      </c>
      <c r="B44" s="171" t="s">
        <v>133</v>
      </c>
      <c r="C44" s="172">
        <v>551727</v>
      </c>
      <c r="D44" s="166">
        <v>93202</v>
      </c>
      <c r="E44" s="166"/>
      <c r="F44" s="166">
        <v>93202</v>
      </c>
      <c r="G44" s="166">
        <v>3118</v>
      </c>
      <c r="H44" s="166"/>
      <c r="I44" s="166">
        <v>3118</v>
      </c>
      <c r="J44" s="167">
        <v>455407</v>
      </c>
      <c r="K44" s="166">
        <v>0</v>
      </c>
    </row>
    <row r="45" spans="1:11" ht="25.5">
      <c r="A45" s="170">
        <v>39</v>
      </c>
      <c r="B45" s="171" t="s">
        <v>134</v>
      </c>
      <c r="C45" s="172">
        <v>10320</v>
      </c>
      <c r="D45" s="166">
        <v>0</v>
      </c>
      <c r="E45" s="166"/>
      <c r="F45" s="166"/>
      <c r="G45" s="166">
        <v>0</v>
      </c>
      <c r="H45" s="166"/>
      <c r="I45" s="166"/>
      <c r="J45" s="167">
        <v>10320</v>
      </c>
      <c r="K45" s="166">
        <v>0</v>
      </c>
    </row>
    <row r="46" spans="1:11" ht="25.5">
      <c r="A46" s="170">
        <v>40</v>
      </c>
      <c r="B46" s="171" t="s">
        <v>135</v>
      </c>
      <c r="C46" s="172">
        <v>47916</v>
      </c>
      <c r="D46" s="166">
        <v>0</v>
      </c>
      <c r="E46" s="166"/>
      <c r="F46" s="166"/>
      <c r="G46" s="166">
        <v>0</v>
      </c>
      <c r="H46" s="166"/>
      <c r="I46" s="166"/>
      <c r="J46" s="167">
        <v>47916</v>
      </c>
      <c r="K46" s="166">
        <v>0</v>
      </c>
    </row>
    <row r="47" spans="1:11" ht="25.5">
      <c r="A47" s="170">
        <v>41</v>
      </c>
      <c r="B47" s="171" t="s">
        <v>136</v>
      </c>
      <c r="C47" s="172">
        <v>35250</v>
      </c>
      <c r="D47" s="166">
        <v>0</v>
      </c>
      <c r="E47" s="166"/>
      <c r="F47" s="166"/>
      <c r="G47" s="166">
        <v>0</v>
      </c>
      <c r="H47" s="166"/>
      <c r="I47" s="166"/>
      <c r="J47" s="167">
        <v>35250</v>
      </c>
      <c r="K47" s="166">
        <v>0</v>
      </c>
    </row>
    <row r="48" spans="1:11">
      <c r="A48" s="170">
        <v>42</v>
      </c>
      <c r="B48" s="171" t="s">
        <v>137</v>
      </c>
      <c r="C48" s="172">
        <v>805</v>
      </c>
      <c r="D48" s="166">
        <v>0</v>
      </c>
      <c r="E48" s="166"/>
      <c r="F48" s="166"/>
      <c r="G48" s="166">
        <v>0</v>
      </c>
      <c r="H48" s="166"/>
      <c r="I48" s="166"/>
      <c r="J48" s="167">
        <v>805</v>
      </c>
      <c r="K48" s="166">
        <v>0</v>
      </c>
    </row>
    <row r="49" spans="1:11">
      <c r="A49" s="170">
        <v>43</v>
      </c>
      <c r="B49" s="171" t="s">
        <v>225</v>
      </c>
      <c r="C49" s="172">
        <v>52690</v>
      </c>
      <c r="D49" s="166">
        <v>0</v>
      </c>
      <c r="E49" s="166"/>
      <c r="F49" s="166"/>
      <c r="G49" s="166">
        <v>0</v>
      </c>
      <c r="H49" s="166"/>
      <c r="I49" s="166"/>
      <c r="J49" s="167">
        <v>52690</v>
      </c>
      <c r="K49" s="166">
        <v>0</v>
      </c>
    </row>
    <row r="50" spans="1:11">
      <c r="A50" s="170">
        <v>44</v>
      </c>
      <c r="B50" s="171" t="s">
        <v>226</v>
      </c>
      <c r="C50" s="172">
        <v>12</v>
      </c>
      <c r="D50" s="166">
        <v>0</v>
      </c>
      <c r="E50" s="166"/>
      <c r="F50" s="166"/>
      <c r="G50" s="166">
        <v>0</v>
      </c>
      <c r="H50" s="166"/>
      <c r="I50" s="166"/>
      <c r="J50" s="167">
        <v>12</v>
      </c>
      <c r="K50" s="166">
        <v>0</v>
      </c>
    </row>
    <row r="51" spans="1:11">
      <c r="A51" s="170">
        <v>45</v>
      </c>
      <c r="B51" s="171" t="s">
        <v>35</v>
      </c>
      <c r="C51" s="172">
        <v>29154</v>
      </c>
      <c r="D51" s="166">
        <v>2228</v>
      </c>
      <c r="E51" s="166">
        <v>1398</v>
      </c>
      <c r="F51" s="166">
        <v>830</v>
      </c>
      <c r="G51" s="166">
        <v>4690</v>
      </c>
      <c r="H51" s="166">
        <v>4690</v>
      </c>
      <c r="I51" s="166"/>
      <c r="J51" s="167">
        <v>22236</v>
      </c>
      <c r="K51" s="166">
        <v>1407</v>
      </c>
    </row>
    <row r="52" spans="1:11">
      <c r="A52" s="170">
        <v>46</v>
      </c>
      <c r="B52" s="171" t="s">
        <v>36</v>
      </c>
      <c r="C52" s="172">
        <v>200835</v>
      </c>
      <c r="D52" s="166">
        <v>8461</v>
      </c>
      <c r="E52" s="166">
        <v>7500</v>
      </c>
      <c r="F52" s="166">
        <v>961</v>
      </c>
      <c r="G52" s="166">
        <v>25152</v>
      </c>
      <c r="H52" s="166">
        <v>25152</v>
      </c>
      <c r="I52" s="166"/>
      <c r="J52" s="167">
        <v>167222</v>
      </c>
      <c r="K52" s="166">
        <v>7546</v>
      </c>
    </row>
    <row r="53" spans="1:11">
      <c r="A53" s="170">
        <v>47</v>
      </c>
      <c r="B53" s="171" t="s">
        <v>37</v>
      </c>
      <c r="C53" s="172">
        <v>14311</v>
      </c>
      <c r="D53" s="166">
        <v>1393</v>
      </c>
      <c r="E53" s="166">
        <v>779</v>
      </c>
      <c r="F53" s="166">
        <v>614</v>
      </c>
      <c r="G53" s="166">
        <v>2613</v>
      </c>
      <c r="H53" s="166">
        <v>2613</v>
      </c>
      <c r="I53" s="166"/>
      <c r="J53" s="167">
        <v>10305</v>
      </c>
      <c r="K53" s="166">
        <v>784</v>
      </c>
    </row>
    <row r="54" spans="1:11">
      <c r="A54" s="170">
        <v>48</v>
      </c>
      <c r="B54" s="171" t="s">
        <v>138</v>
      </c>
      <c r="C54" s="172">
        <v>176811</v>
      </c>
      <c r="D54" s="166">
        <v>33156</v>
      </c>
      <c r="E54" s="166"/>
      <c r="F54" s="166">
        <v>33156</v>
      </c>
      <c r="G54" s="166">
        <v>595</v>
      </c>
      <c r="H54" s="166"/>
      <c r="I54" s="166">
        <v>595</v>
      </c>
      <c r="J54" s="167">
        <v>143060</v>
      </c>
      <c r="K54" s="166">
        <v>0</v>
      </c>
    </row>
    <row r="55" spans="1:11">
      <c r="A55" s="170">
        <v>49</v>
      </c>
      <c r="B55" s="171" t="s">
        <v>139</v>
      </c>
      <c r="C55" s="172">
        <v>26642</v>
      </c>
      <c r="D55" s="166">
        <v>0</v>
      </c>
      <c r="E55" s="166"/>
      <c r="F55" s="166"/>
      <c r="G55" s="166">
        <v>0</v>
      </c>
      <c r="H55" s="166"/>
      <c r="I55" s="166"/>
      <c r="J55" s="167">
        <v>26642</v>
      </c>
      <c r="K55" s="166">
        <v>0</v>
      </c>
    </row>
    <row r="56" spans="1:11">
      <c r="A56" s="170">
        <v>50</v>
      </c>
      <c r="B56" s="171" t="s">
        <v>140</v>
      </c>
      <c r="C56" s="172">
        <v>10641</v>
      </c>
      <c r="D56" s="166">
        <v>0</v>
      </c>
      <c r="E56" s="166"/>
      <c r="F56" s="166"/>
      <c r="G56" s="166">
        <v>0</v>
      </c>
      <c r="H56" s="166"/>
      <c r="I56" s="166"/>
      <c r="J56" s="167">
        <v>10641</v>
      </c>
      <c r="K56" s="166">
        <v>0</v>
      </c>
    </row>
    <row r="57" spans="1:11">
      <c r="A57" s="170">
        <v>51</v>
      </c>
      <c r="B57" s="171" t="s">
        <v>215</v>
      </c>
      <c r="C57" s="172">
        <v>16</v>
      </c>
      <c r="D57" s="166">
        <v>0</v>
      </c>
      <c r="E57" s="166"/>
      <c r="F57" s="166"/>
      <c r="G57" s="166">
        <v>0</v>
      </c>
      <c r="H57" s="166"/>
      <c r="I57" s="166"/>
      <c r="J57" s="167">
        <v>16</v>
      </c>
      <c r="K57" s="166">
        <v>0</v>
      </c>
    </row>
    <row r="58" spans="1:11">
      <c r="A58" s="170">
        <v>52</v>
      </c>
      <c r="B58" s="171" t="s">
        <v>38</v>
      </c>
      <c r="C58" s="172">
        <v>6500</v>
      </c>
      <c r="D58" s="166">
        <v>0</v>
      </c>
      <c r="E58" s="166"/>
      <c r="F58" s="166"/>
      <c r="G58" s="166">
        <v>0</v>
      </c>
      <c r="H58" s="166"/>
      <c r="I58" s="166"/>
      <c r="J58" s="167">
        <v>6500</v>
      </c>
      <c r="K58" s="166">
        <v>0</v>
      </c>
    </row>
    <row r="59" spans="1:11">
      <c r="A59" s="170">
        <v>53</v>
      </c>
      <c r="B59" s="171" t="s">
        <v>217</v>
      </c>
      <c r="C59" s="172">
        <v>4017</v>
      </c>
      <c r="D59" s="166">
        <v>0</v>
      </c>
      <c r="E59" s="166"/>
      <c r="F59" s="166"/>
      <c r="G59" s="166">
        <v>0</v>
      </c>
      <c r="H59" s="166"/>
      <c r="I59" s="166"/>
      <c r="J59" s="167">
        <v>4017</v>
      </c>
      <c r="K59" s="166">
        <v>0</v>
      </c>
    </row>
    <row r="60" spans="1:11">
      <c r="A60" s="170">
        <v>54</v>
      </c>
      <c r="B60" s="171" t="s">
        <v>142</v>
      </c>
      <c r="C60" s="172">
        <v>139256</v>
      </c>
      <c r="D60" s="166">
        <v>12357</v>
      </c>
      <c r="E60" s="166">
        <v>3166</v>
      </c>
      <c r="F60" s="166">
        <v>9191</v>
      </c>
      <c r="G60" s="166">
        <v>9030</v>
      </c>
      <c r="H60" s="166">
        <v>8923</v>
      </c>
      <c r="I60" s="166">
        <v>107</v>
      </c>
      <c r="J60" s="167">
        <v>117869</v>
      </c>
      <c r="K60" s="166">
        <v>2677</v>
      </c>
    </row>
    <row r="61" spans="1:11">
      <c r="A61" s="170">
        <v>55</v>
      </c>
      <c r="B61" s="171" t="s">
        <v>39</v>
      </c>
      <c r="C61" s="172">
        <v>112710</v>
      </c>
      <c r="D61" s="166">
        <v>20892</v>
      </c>
      <c r="E61" s="166">
        <v>4212</v>
      </c>
      <c r="F61" s="166">
        <v>16680</v>
      </c>
      <c r="G61" s="166">
        <v>14125</v>
      </c>
      <c r="H61" s="166">
        <v>14125</v>
      </c>
      <c r="I61" s="166"/>
      <c r="J61" s="167">
        <v>77693</v>
      </c>
      <c r="K61" s="166">
        <v>4238</v>
      </c>
    </row>
    <row r="62" spans="1:11">
      <c r="A62" s="170">
        <v>56</v>
      </c>
      <c r="B62" s="171" t="s">
        <v>227</v>
      </c>
      <c r="C62" s="172">
        <v>308</v>
      </c>
      <c r="D62" s="166">
        <v>0</v>
      </c>
      <c r="E62" s="166"/>
      <c r="F62" s="166"/>
      <c r="G62" s="166">
        <v>0</v>
      </c>
      <c r="H62" s="166"/>
      <c r="I62" s="166"/>
      <c r="J62" s="167">
        <v>308</v>
      </c>
      <c r="K62" s="166">
        <v>0</v>
      </c>
    </row>
    <row r="63" spans="1:11">
      <c r="A63" s="170">
        <v>57</v>
      </c>
      <c r="B63" s="171" t="s">
        <v>143</v>
      </c>
      <c r="C63" s="172">
        <v>241058</v>
      </c>
      <c r="D63" s="166">
        <v>21391</v>
      </c>
      <c r="E63" s="166">
        <v>6893</v>
      </c>
      <c r="F63" s="166">
        <v>14498</v>
      </c>
      <c r="G63" s="166">
        <v>15632</v>
      </c>
      <c r="H63" s="166">
        <v>15392</v>
      </c>
      <c r="I63" s="166">
        <v>240</v>
      </c>
      <c r="J63" s="167">
        <v>204035</v>
      </c>
      <c r="K63" s="166">
        <v>4618</v>
      </c>
    </row>
    <row r="64" spans="1:11">
      <c r="A64" s="170">
        <v>58</v>
      </c>
      <c r="B64" s="171" t="s">
        <v>144</v>
      </c>
      <c r="C64" s="172">
        <v>73657</v>
      </c>
      <c r="D64" s="166">
        <v>6536</v>
      </c>
      <c r="E64" s="166">
        <v>1758</v>
      </c>
      <c r="F64" s="166">
        <v>4778</v>
      </c>
      <c r="G64" s="166">
        <v>4776</v>
      </c>
      <c r="H64" s="166">
        <v>4616</v>
      </c>
      <c r="I64" s="166">
        <v>160</v>
      </c>
      <c r="J64" s="167">
        <v>62345</v>
      </c>
      <c r="K64" s="166">
        <v>1385</v>
      </c>
    </row>
    <row r="65" spans="1:11">
      <c r="A65" s="170">
        <v>59</v>
      </c>
      <c r="B65" s="171" t="s">
        <v>145</v>
      </c>
      <c r="C65" s="172">
        <v>85790</v>
      </c>
      <c r="D65" s="166">
        <v>7613</v>
      </c>
      <c r="E65" s="166">
        <v>2878</v>
      </c>
      <c r="F65" s="166">
        <v>4735</v>
      </c>
      <c r="G65" s="166">
        <v>5563</v>
      </c>
      <c r="H65" s="166">
        <v>5563</v>
      </c>
      <c r="I65" s="166"/>
      <c r="J65" s="167">
        <v>72614</v>
      </c>
      <c r="K65" s="166">
        <v>1669</v>
      </c>
    </row>
    <row r="66" spans="1:11">
      <c r="A66" s="170">
        <v>60</v>
      </c>
      <c r="B66" s="171" t="s">
        <v>40</v>
      </c>
      <c r="C66" s="172">
        <v>162002</v>
      </c>
      <c r="D66" s="166">
        <v>16834</v>
      </c>
      <c r="E66" s="166">
        <v>3558</v>
      </c>
      <c r="F66" s="166">
        <v>13276</v>
      </c>
      <c r="G66" s="166">
        <v>12026</v>
      </c>
      <c r="H66" s="166">
        <v>11932</v>
      </c>
      <c r="I66" s="166">
        <v>94</v>
      </c>
      <c r="J66" s="167">
        <v>133142</v>
      </c>
      <c r="K66" s="166">
        <v>3580</v>
      </c>
    </row>
    <row r="67" spans="1:11">
      <c r="A67" s="170">
        <v>61</v>
      </c>
      <c r="B67" s="171" t="s">
        <v>146</v>
      </c>
      <c r="C67" s="172">
        <v>11114</v>
      </c>
      <c r="D67" s="166">
        <v>0</v>
      </c>
      <c r="E67" s="166"/>
      <c r="F67" s="166"/>
      <c r="G67" s="166">
        <v>0</v>
      </c>
      <c r="H67" s="166"/>
      <c r="I67" s="166"/>
      <c r="J67" s="167">
        <v>11114</v>
      </c>
      <c r="K67" s="166">
        <v>0</v>
      </c>
    </row>
    <row r="68" spans="1:11">
      <c r="A68" s="170">
        <v>62</v>
      </c>
      <c r="B68" s="171" t="s">
        <v>147</v>
      </c>
      <c r="C68" s="172">
        <v>370</v>
      </c>
      <c r="D68" s="166">
        <v>0</v>
      </c>
      <c r="E68" s="166"/>
      <c r="F68" s="166"/>
      <c r="G68" s="166">
        <v>0</v>
      </c>
      <c r="H68" s="166"/>
      <c r="I68" s="166"/>
      <c r="J68" s="167">
        <v>370</v>
      </c>
      <c r="K68" s="166">
        <v>0</v>
      </c>
    </row>
    <row r="69" spans="1:11">
      <c r="A69" s="170">
        <v>63</v>
      </c>
      <c r="B69" s="171" t="s">
        <v>42</v>
      </c>
      <c r="C69" s="172">
        <v>120</v>
      </c>
      <c r="D69" s="166">
        <v>0</v>
      </c>
      <c r="E69" s="166"/>
      <c r="F69" s="166"/>
      <c r="G69" s="166">
        <v>0</v>
      </c>
      <c r="H69" s="166"/>
      <c r="I69" s="166"/>
      <c r="J69" s="167">
        <v>120</v>
      </c>
      <c r="K69" s="166">
        <v>0</v>
      </c>
    </row>
    <row r="70" spans="1:11">
      <c r="A70" s="170">
        <v>64</v>
      </c>
      <c r="B70" s="171" t="s">
        <v>148</v>
      </c>
      <c r="C70" s="172">
        <v>139391</v>
      </c>
      <c r="D70" s="166">
        <v>4029</v>
      </c>
      <c r="E70" s="166">
        <v>4029</v>
      </c>
      <c r="F70" s="166"/>
      <c r="G70" s="166">
        <v>13511</v>
      </c>
      <c r="H70" s="166">
        <v>13511</v>
      </c>
      <c r="I70" s="166"/>
      <c r="J70" s="167">
        <v>121851</v>
      </c>
      <c r="K70" s="166">
        <v>4053</v>
      </c>
    </row>
    <row r="71" spans="1:11">
      <c r="A71" s="170">
        <v>65</v>
      </c>
      <c r="B71" s="171" t="s">
        <v>149</v>
      </c>
      <c r="C71" s="172">
        <v>151975</v>
      </c>
      <c r="D71" s="166">
        <v>4756</v>
      </c>
      <c r="E71" s="166">
        <v>4756</v>
      </c>
      <c r="F71" s="166"/>
      <c r="G71" s="166">
        <v>15951</v>
      </c>
      <c r="H71" s="166">
        <v>15951</v>
      </c>
      <c r="I71" s="166"/>
      <c r="J71" s="167">
        <v>131268</v>
      </c>
      <c r="K71" s="166">
        <v>4785</v>
      </c>
    </row>
    <row r="72" spans="1:11">
      <c r="A72" s="170">
        <v>66</v>
      </c>
      <c r="B72" s="171" t="s">
        <v>150</v>
      </c>
      <c r="C72" s="172">
        <v>269209</v>
      </c>
      <c r="D72" s="166">
        <v>7588</v>
      </c>
      <c r="E72" s="166">
        <v>7588</v>
      </c>
      <c r="F72" s="166"/>
      <c r="G72" s="166">
        <v>25448</v>
      </c>
      <c r="H72" s="166">
        <v>25448</v>
      </c>
      <c r="I72" s="166"/>
      <c r="J72" s="167">
        <v>236173</v>
      </c>
      <c r="K72" s="166">
        <v>7634</v>
      </c>
    </row>
    <row r="73" spans="1:11">
      <c r="A73" s="170">
        <v>67</v>
      </c>
      <c r="B73" s="171" t="s">
        <v>151</v>
      </c>
      <c r="C73" s="172">
        <v>86041</v>
      </c>
      <c r="D73" s="166">
        <v>2471</v>
      </c>
      <c r="E73" s="166">
        <v>2471</v>
      </c>
      <c r="F73" s="166"/>
      <c r="G73" s="166">
        <v>8286</v>
      </c>
      <c r="H73" s="166">
        <v>8286</v>
      </c>
      <c r="I73" s="166"/>
      <c r="J73" s="167">
        <v>75284</v>
      </c>
      <c r="K73" s="166">
        <v>2486</v>
      </c>
    </row>
    <row r="74" spans="1:11">
      <c r="A74" s="170">
        <v>68</v>
      </c>
      <c r="B74" s="171" t="s">
        <v>152</v>
      </c>
      <c r="C74" s="172">
        <v>109074</v>
      </c>
      <c r="D74" s="166">
        <v>3171</v>
      </c>
      <c r="E74" s="166">
        <v>3171</v>
      </c>
      <c r="F74" s="166"/>
      <c r="G74" s="166">
        <v>10627</v>
      </c>
      <c r="H74" s="166">
        <v>10627</v>
      </c>
      <c r="I74" s="166"/>
      <c r="J74" s="167">
        <v>95276</v>
      </c>
      <c r="K74" s="166">
        <v>3188</v>
      </c>
    </row>
    <row r="75" spans="1:11">
      <c r="A75" s="170">
        <v>69</v>
      </c>
      <c r="B75" s="171" t="s">
        <v>49</v>
      </c>
      <c r="C75" s="172">
        <v>258606</v>
      </c>
      <c r="D75" s="166">
        <v>7264</v>
      </c>
      <c r="E75" s="166">
        <v>7264</v>
      </c>
      <c r="F75" s="166"/>
      <c r="G75" s="166">
        <v>24361</v>
      </c>
      <c r="H75" s="166">
        <v>24361</v>
      </c>
      <c r="I75" s="166"/>
      <c r="J75" s="167">
        <v>226981</v>
      </c>
      <c r="K75" s="166">
        <v>7308</v>
      </c>
    </row>
    <row r="76" spans="1:11">
      <c r="A76" s="170">
        <v>70</v>
      </c>
      <c r="B76" s="171" t="s">
        <v>43</v>
      </c>
      <c r="C76" s="172">
        <v>265768</v>
      </c>
      <c r="D76" s="166">
        <v>7583</v>
      </c>
      <c r="E76" s="166">
        <v>7583</v>
      </c>
      <c r="F76" s="166"/>
      <c r="G76" s="166">
        <v>25431</v>
      </c>
      <c r="H76" s="166">
        <v>25431</v>
      </c>
      <c r="I76" s="166"/>
      <c r="J76" s="167">
        <v>232754</v>
      </c>
      <c r="K76" s="166">
        <v>7629</v>
      </c>
    </row>
    <row r="77" spans="1:11">
      <c r="A77" s="170">
        <v>71</v>
      </c>
      <c r="B77" s="171" t="s">
        <v>153</v>
      </c>
      <c r="C77" s="172">
        <v>25000</v>
      </c>
      <c r="D77" s="166">
        <v>0</v>
      </c>
      <c r="E77" s="166"/>
      <c r="F77" s="166"/>
      <c r="G77" s="166">
        <v>0</v>
      </c>
      <c r="H77" s="166"/>
      <c r="I77" s="166"/>
      <c r="J77" s="167">
        <v>25000</v>
      </c>
      <c r="K77" s="166">
        <v>0</v>
      </c>
    </row>
    <row r="78" spans="1:11">
      <c r="A78" s="170">
        <v>72</v>
      </c>
      <c r="B78" s="171" t="s">
        <v>47</v>
      </c>
      <c r="C78" s="172">
        <v>179680</v>
      </c>
      <c r="D78" s="166">
        <v>5077</v>
      </c>
      <c r="E78" s="166">
        <v>5077</v>
      </c>
      <c r="F78" s="166"/>
      <c r="G78" s="166">
        <v>17026</v>
      </c>
      <c r="H78" s="166">
        <v>17026</v>
      </c>
      <c r="I78" s="166"/>
      <c r="J78" s="167">
        <v>157577</v>
      </c>
      <c r="K78" s="166">
        <v>5108</v>
      </c>
    </row>
    <row r="79" spans="1:11">
      <c r="A79" s="170">
        <v>73</v>
      </c>
      <c r="B79" s="171" t="s">
        <v>51</v>
      </c>
      <c r="C79" s="172">
        <v>235473</v>
      </c>
      <c r="D79" s="166">
        <v>6726</v>
      </c>
      <c r="E79" s="166">
        <v>6726</v>
      </c>
      <c r="F79" s="166"/>
      <c r="G79" s="166">
        <v>22559</v>
      </c>
      <c r="H79" s="166">
        <v>22559</v>
      </c>
      <c r="I79" s="166"/>
      <c r="J79" s="167">
        <v>206188</v>
      </c>
      <c r="K79" s="166">
        <v>6768</v>
      </c>
    </row>
    <row r="80" spans="1:11">
      <c r="A80" s="170">
        <v>74</v>
      </c>
      <c r="B80" s="171" t="s">
        <v>154</v>
      </c>
      <c r="C80" s="172">
        <v>20099</v>
      </c>
      <c r="D80" s="166">
        <v>0</v>
      </c>
      <c r="E80" s="166"/>
      <c r="F80" s="166"/>
      <c r="G80" s="166">
        <v>0</v>
      </c>
      <c r="H80" s="166"/>
      <c r="I80" s="166"/>
      <c r="J80" s="167">
        <v>20099</v>
      </c>
      <c r="K80" s="166">
        <v>0</v>
      </c>
    </row>
    <row r="81" spans="1:11">
      <c r="A81" s="170">
        <v>75</v>
      </c>
      <c r="B81" s="171" t="s">
        <v>155</v>
      </c>
      <c r="C81" s="172">
        <v>213995</v>
      </c>
      <c r="D81" s="166">
        <v>5589</v>
      </c>
      <c r="E81" s="166">
        <v>5589</v>
      </c>
      <c r="F81" s="166"/>
      <c r="G81" s="166">
        <v>18743</v>
      </c>
      <c r="H81" s="166">
        <v>18743</v>
      </c>
      <c r="I81" s="166"/>
      <c r="J81" s="167">
        <v>189663</v>
      </c>
      <c r="K81" s="166">
        <v>5623</v>
      </c>
    </row>
    <row r="82" spans="1:11">
      <c r="A82" s="170">
        <v>76</v>
      </c>
      <c r="B82" s="171" t="s">
        <v>156</v>
      </c>
      <c r="C82" s="172">
        <v>2641</v>
      </c>
      <c r="D82" s="166">
        <v>0</v>
      </c>
      <c r="E82" s="166"/>
      <c r="F82" s="166"/>
      <c r="G82" s="166">
        <v>0</v>
      </c>
      <c r="H82" s="166"/>
      <c r="I82" s="166"/>
      <c r="J82" s="167">
        <v>2641</v>
      </c>
      <c r="K82" s="166">
        <v>0</v>
      </c>
    </row>
    <row r="83" spans="1:11">
      <c r="A83" s="170">
        <v>77</v>
      </c>
      <c r="B83" s="171" t="s">
        <v>53</v>
      </c>
      <c r="C83" s="172">
        <v>196438</v>
      </c>
      <c r="D83" s="166">
        <v>43170</v>
      </c>
      <c r="E83" s="166"/>
      <c r="F83" s="166">
        <v>43170</v>
      </c>
      <c r="G83" s="166">
        <v>602</v>
      </c>
      <c r="H83" s="166"/>
      <c r="I83" s="166">
        <v>602</v>
      </c>
      <c r="J83" s="167">
        <v>152666</v>
      </c>
      <c r="K83" s="166">
        <v>0</v>
      </c>
    </row>
    <row r="84" spans="1:11">
      <c r="A84" s="170">
        <v>78</v>
      </c>
      <c r="B84" s="171" t="s">
        <v>157</v>
      </c>
      <c r="C84" s="172">
        <v>177939</v>
      </c>
      <c r="D84" s="166">
        <v>28719</v>
      </c>
      <c r="E84" s="166"/>
      <c r="F84" s="166">
        <v>28719</v>
      </c>
      <c r="G84" s="166">
        <v>918</v>
      </c>
      <c r="H84" s="166"/>
      <c r="I84" s="166">
        <v>918</v>
      </c>
      <c r="J84" s="167">
        <v>148302</v>
      </c>
      <c r="K84" s="166">
        <v>0</v>
      </c>
    </row>
    <row r="85" spans="1:11">
      <c r="A85" s="170">
        <v>79</v>
      </c>
      <c r="B85" s="171" t="s">
        <v>158</v>
      </c>
      <c r="C85" s="172">
        <v>165716</v>
      </c>
      <c r="D85" s="166">
        <v>41634</v>
      </c>
      <c r="E85" s="166"/>
      <c r="F85" s="166">
        <v>41634</v>
      </c>
      <c r="G85" s="166">
        <v>257</v>
      </c>
      <c r="H85" s="166"/>
      <c r="I85" s="166">
        <v>257</v>
      </c>
      <c r="J85" s="167">
        <v>123825</v>
      </c>
      <c r="K85" s="166">
        <v>0</v>
      </c>
    </row>
    <row r="86" spans="1:11">
      <c r="A86" s="170">
        <v>80</v>
      </c>
      <c r="B86" s="171" t="s">
        <v>159</v>
      </c>
      <c r="C86" s="172">
        <v>92504</v>
      </c>
      <c r="D86" s="166">
        <v>21393</v>
      </c>
      <c r="E86" s="166"/>
      <c r="F86" s="166">
        <v>21393</v>
      </c>
      <c r="G86" s="166">
        <v>202</v>
      </c>
      <c r="H86" s="166"/>
      <c r="I86" s="166">
        <v>202</v>
      </c>
      <c r="J86" s="167">
        <v>70909</v>
      </c>
      <c r="K86" s="166">
        <v>0</v>
      </c>
    </row>
    <row r="87" spans="1:11">
      <c r="A87" s="170">
        <v>81</v>
      </c>
      <c r="B87" s="171" t="s">
        <v>160</v>
      </c>
      <c r="C87" s="172">
        <v>127686</v>
      </c>
      <c r="D87" s="166">
        <v>28726</v>
      </c>
      <c r="E87" s="166"/>
      <c r="F87" s="166">
        <v>28726</v>
      </c>
      <c r="G87" s="166">
        <v>232</v>
      </c>
      <c r="H87" s="166"/>
      <c r="I87" s="166">
        <v>232</v>
      </c>
      <c r="J87" s="167">
        <v>98728</v>
      </c>
      <c r="K87" s="166">
        <v>0</v>
      </c>
    </row>
    <row r="88" spans="1:11">
      <c r="A88" s="170">
        <v>82</v>
      </c>
      <c r="B88" s="171" t="s">
        <v>54</v>
      </c>
      <c r="C88" s="172">
        <v>119908</v>
      </c>
      <c r="D88" s="166">
        <v>24381</v>
      </c>
      <c r="E88" s="166"/>
      <c r="F88" s="166">
        <v>24381</v>
      </c>
      <c r="G88" s="166">
        <v>468</v>
      </c>
      <c r="H88" s="166"/>
      <c r="I88" s="166">
        <v>468</v>
      </c>
      <c r="J88" s="167">
        <v>95059</v>
      </c>
      <c r="K88" s="166">
        <v>0</v>
      </c>
    </row>
    <row r="89" spans="1:11">
      <c r="A89" s="170">
        <v>83</v>
      </c>
      <c r="B89" s="171" t="s">
        <v>56</v>
      </c>
      <c r="C89" s="172">
        <v>115967</v>
      </c>
      <c r="D89" s="166">
        <v>27668</v>
      </c>
      <c r="E89" s="166"/>
      <c r="F89" s="166">
        <v>27668</v>
      </c>
      <c r="G89" s="166">
        <v>162</v>
      </c>
      <c r="H89" s="166"/>
      <c r="I89" s="166">
        <v>162</v>
      </c>
      <c r="J89" s="167">
        <v>88137</v>
      </c>
      <c r="K89" s="166">
        <v>0</v>
      </c>
    </row>
    <row r="90" spans="1:11">
      <c r="A90" s="170">
        <v>84</v>
      </c>
      <c r="B90" s="171" t="s">
        <v>60</v>
      </c>
      <c r="C90" s="172">
        <v>111310</v>
      </c>
      <c r="D90" s="166">
        <v>23112</v>
      </c>
      <c r="E90" s="166"/>
      <c r="F90" s="166">
        <v>23112</v>
      </c>
      <c r="G90" s="166">
        <v>342</v>
      </c>
      <c r="H90" s="166"/>
      <c r="I90" s="166">
        <v>342</v>
      </c>
      <c r="J90" s="167">
        <v>87856</v>
      </c>
      <c r="K90" s="166">
        <v>0</v>
      </c>
    </row>
    <row r="91" spans="1:11">
      <c r="A91" s="170">
        <v>85</v>
      </c>
      <c r="B91" s="171" t="s">
        <v>78</v>
      </c>
      <c r="C91" s="172">
        <v>1000</v>
      </c>
      <c r="D91" s="166">
        <v>0</v>
      </c>
      <c r="E91" s="166"/>
      <c r="F91" s="166"/>
      <c r="G91" s="166">
        <v>0</v>
      </c>
      <c r="H91" s="166"/>
      <c r="I91" s="166"/>
      <c r="J91" s="167">
        <v>1000</v>
      </c>
      <c r="K91" s="166">
        <v>0</v>
      </c>
    </row>
    <row r="92" spans="1:11">
      <c r="A92" s="170">
        <v>86</v>
      </c>
      <c r="B92" s="171" t="s">
        <v>161</v>
      </c>
      <c r="C92" s="172">
        <v>3992</v>
      </c>
      <c r="D92" s="166">
        <v>0</v>
      </c>
      <c r="E92" s="166"/>
      <c r="F92" s="166"/>
      <c r="G92" s="166">
        <v>0</v>
      </c>
      <c r="H92" s="166"/>
      <c r="I92" s="166"/>
      <c r="J92" s="167">
        <v>3992</v>
      </c>
      <c r="K92" s="166">
        <v>0</v>
      </c>
    </row>
    <row r="93" spans="1:11">
      <c r="A93" s="170">
        <v>87</v>
      </c>
      <c r="B93" s="171" t="s">
        <v>217</v>
      </c>
      <c r="C93" s="172">
        <v>107</v>
      </c>
      <c r="D93" s="166">
        <v>0</v>
      </c>
      <c r="E93" s="166"/>
      <c r="F93" s="166"/>
      <c r="G93" s="166">
        <v>0</v>
      </c>
      <c r="H93" s="166"/>
      <c r="I93" s="166"/>
      <c r="J93" s="167">
        <v>107</v>
      </c>
      <c r="K93" s="166">
        <v>0</v>
      </c>
    </row>
    <row r="94" spans="1:11">
      <c r="A94" s="170">
        <v>88</v>
      </c>
      <c r="B94" s="171" t="s">
        <v>209</v>
      </c>
      <c r="C94" s="172">
        <v>6</v>
      </c>
      <c r="D94" s="166">
        <v>0</v>
      </c>
      <c r="E94" s="166"/>
      <c r="F94" s="166"/>
      <c r="G94" s="166">
        <v>0</v>
      </c>
      <c r="H94" s="166"/>
      <c r="I94" s="166"/>
      <c r="J94" s="167">
        <v>6</v>
      </c>
      <c r="K94" s="166">
        <v>0</v>
      </c>
    </row>
    <row r="95" spans="1:11">
      <c r="A95" s="170">
        <v>89</v>
      </c>
      <c r="B95" s="171" t="s">
        <v>162</v>
      </c>
      <c r="C95" s="172">
        <v>850</v>
      </c>
      <c r="D95" s="166">
        <v>0</v>
      </c>
      <c r="E95" s="166"/>
      <c r="F95" s="166"/>
      <c r="G95" s="166">
        <v>0</v>
      </c>
      <c r="H95" s="166"/>
      <c r="I95" s="166"/>
      <c r="J95" s="167">
        <v>850</v>
      </c>
      <c r="K95" s="166">
        <v>0</v>
      </c>
    </row>
    <row r="96" spans="1:11">
      <c r="A96" s="170">
        <v>90</v>
      </c>
      <c r="B96" s="171" t="s">
        <v>163</v>
      </c>
      <c r="C96" s="172">
        <v>11789</v>
      </c>
      <c r="D96" s="166">
        <v>0</v>
      </c>
      <c r="E96" s="166"/>
      <c r="F96" s="166"/>
      <c r="G96" s="166">
        <v>0</v>
      </c>
      <c r="H96" s="166"/>
      <c r="I96" s="166"/>
      <c r="J96" s="167">
        <v>11789</v>
      </c>
      <c r="K96" s="166">
        <v>0</v>
      </c>
    </row>
    <row r="97" spans="1:11">
      <c r="A97" s="170">
        <v>91</v>
      </c>
      <c r="B97" s="171" t="s">
        <v>228</v>
      </c>
      <c r="C97" s="172">
        <v>10</v>
      </c>
      <c r="D97" s="166">
        <v>0</v>
      </c>
      <c r="E97" s="166"/>
      <c r="F97" s="166"/>
      <c r="G97" s="166">
        <v>0</v>
      </c>
      <c r="H97" s="166"/>
      <c r="I97" s="166"/>
      <c r="J97" s="167">
        <v>10</v>
      </c>
      <c r="K97" s="166">
        <v>0</v>
      </c>
    </row>
    <row r="98" spans="1:11" ht="25.5">
      <c r="A98" s="170">
        <v>92</v>
      </c>
      <c r="B98" s="171" t="s">
        <v>61</v>
      </c>
      <c r="C98" s="172">
        <v>500</v>
      </c>
      <c r="D98" s="166">
        <v>0</v>
      </c>
      <c r="E98" s="166"/>
      <c r="F98" s="166"/>
      <c r="G98" s="166">
        <v>0</v>
      </c>
      <c r="H98" s="166"/>
      <c r="I98" s="166"/>
      <c r="J98" s="167">
        <v>500</v>
      </c>
      <c r="K98" s="166">
        <v>0</v>
      </c>
    </row>
    <row r="99" spans="1:11">
      <c r="A99" s="170">
        <v>93</v>
      </c>
      <c r="B99" s="171" t="s">
        <v>62</v>
      </c>
      <c r="C99" s="172">
        <v>130096</v>
      </c>
      <c r="D99" s="166">
        <v>3833</v>
      </c>
      <c r="E99" s="166">
        <v>3833</v>
      </c>
      <c r="F99" s="166"/>
      <c r="G99" s="166">
        <v>12856</v>
      </c>
      <c r="H99" s="166">
        <v>12856</v>
      </c>
      <c r="I99" s="166"/>
      <c r="J99" s="167">
        <v>113407</v>
      </c>
      <c r="K99" s="166">
        <v>3857</v>
      </c>
    </row>
    <row r="100" spans="1:11">
      <c r="A100" s="170">
        <v>94</v>
      </c>
      <c r="B100" s="171" t="s">
        <v>164</v>
      </c>
      <c r="C100" s="172">
        <v>19044</v>
      </c>
      <c r="D100" s="166">
        <v>0</v>
      </c>
      <c r="E100" s="166"/>
      <c r="F100" s="166"/>
      <c r="G100" s="166">
        <v>0</v>
      </c>
      <c r="H100" s="166"/>
      <c r="I100" s="166"/>
      <c r="J100" s="167">
        <v>19044</v>
      </c>
      <c r="K100" s="166">
        <v>0</v>
      </c>
    </row>
    <row r="101" spans="1:11">
      <c r="A101" s="170">
        <v>95</v>
      </c>
      <c r="B101" s="171" t="s">
        <v>165</v>
      </c>
      <c r="C101" s="172">
        <v>4818</v>
      </c>
      <c r="D101" s="166">
        <v>0</v>
      </c>
      <c r="E101" s="166"/>
      <c r="F101" s="166"/>
      <c r="G101" s="166">
        <v>0</v>
      </c>
      <c r="H101" s="166"/>
      <c r="I101" s="166"/>
      <c r="J101" s="167">
        <v>4818</v>
      </c>
      <c r="K101" s="166">
        <v>0</v>
      </c>
    </row>
    <row r="102" spans="1:11">
      <c r="A102" s="170">
        <v>96</v>
      </c>
      <c r="B102" s="171" t="s">
        <v>166</v>
      </c>
      <c r="C102" s="172">
        <v>621</v>
      </c>
      <c r="D102" s="166">
        <v>0</v>
      </c>
      <c r="E102" s="166"/>
      <c r="F102" s="166"/>
      <c r="G102" s="166">
        <v>0</v>
      </c>
      <c r="H102" s="166"/>
      <c r="I102" s="166"/>
      <c r="J102" s="167">
        <v>621</v>
      </c>
      <c r="K102" s="166">
        <v>0</v>
      </c>
    </row>
    <row r="103" spans="1:11">
      <c r="A103" s="170">
        <v>97</v>
      </c>
      <c r="B103" s="171" t="s">
        <v>219</v>
      </c>
      <c r="C103" s="172">
        <v>100</v>
      </c>
      <c r="D103" s="166">
        <v>0</v>
      </c>
      <c r="E103" s="166"/>
      <c r="F103" s="166"/>
      <c r="G103" s="166">
        <v>0</v>
      </c>
      <c r="H103" s="166"/>
      <c r="I103" s="166"/>
      <c r="J103" s="167">
        <v>100</v>
      </c>
      <c r="K103" s="166">
        <v>0</v>
      </c>
    </row>
    <row r="104" spans="1:11">
      <c r="A104" s="170">
        <v>98</v>
      </c>
      <c r="B104" s="171" t="s">
        <v>167</v>
      </c>
      <c r="C104" s="172">
        <v>6118</v>
      </c>
      <c r="D104" s="166">
        <v>0</v>
      </c>
      <c r="E104" s="166"/>
      <c r="F104" s="166"/>
      <c r="G104" s="166">
        <v>0</v>
      </c>
      <c r="H104" s="166"/>
      <c r="I104" s="166"/>
      <c r="J104" s="167">
        <v>6118</v>
      </c>
      <c r="K104" s="166">
        <v>0</v>
      </c>
    </row>
    <row r="105" spans="1:11">
      <c r="A105" s="170">
        <v>99</v>
      </c>
      <c r="B105" s="171" t="s">
        <v>168</v>
      </c>
      <c r="C105" s="172">
        <v>27613</v>
      </c>
      <c r="D105" s="166">
        <v>0</v>
      </c>
      <c r="E105" s="166"/>
      <c r="F105" s="166"/>
      <c r="G105" s="166">
        <v>0</v>
      </c>
      <c r="H105" s="166"/>
      <c r="I105" s="166"/>
      <c r="J105" s="167">
        <v>27613</v>
      </c>
      <c r="K105" s="166">
        <v>0</v>
      </c>
    </row>
    <row r="106" spans="1:11">
      <c r="A106" s="170">
        <v>100</v>
      </c>
      <c r="B106" s="171" t="s">
        <v>169</v>
      </c>
      <c r="C106" s="172">
        <v>33263</v>
      </c>
      <c r="D106" s="166">
        <v>0</v>
      </c>
      <c r="E106" s="166"/>
      <c r="F106" s="166"/>
      <c r="G106" s="166">
        <v>0</v>
      </c>
      <c r="H106" s="166"/>
      <c r="I106" s="166"/>
      <c r="J106" s="167">
        <v>33263</v>
      </c>
      <c r="K106" s="166">
        <v>0</v>
      </c>
    </row>
    <row r="107" spans="1:11">
      <c r="A107" s="170">
        <v>101</v>
      </c>
      <c r="B107" s="171" t="s">
        <v>170</v>
      </c>
      <c r="C107" s="172">
        <v>6217</v>
      </c>
      <c r="D107" s="166">
        <v>0</v>
      </c>
      <c r="E107" s="166"/>
      <c r="F107" s="166"/>
      <c r="G107" s="166">
        <v>0</v>
      </c>
      <c r="H107" s="166"/>
      <c r="I107" s="166"/>
      <c r="J107" s="167">
        <v>6217</v>
      </c>
      <c r="K107" s="166">
        <v>0</v>
      </c>
    </row>
    <row r="108" spans="1:11">
      <c r="A108" s="170">
        <v>102</v>
      </c>
      <c r="B108" s="171" t="s">
        <v>64</v>
      </c>
      <c r="C108" s="172">
        <v>40</v>
      </c>
      <c r="D108" s="166">
        <v>0</v>
      </c>
      <c r="E108" s="166"/>
      <c r="F108" s="166"/>
      <c r="G108" s="166">
        <v>0</v>
      </c>
      <c r="H108" s="166"/>
      <c r="I108" s="166"/>
      <c r="J108" s="167">
        <v>40</v>
      </c>
      <c r="K108" s="166">
        <v>0</v>
      </c>
    </row>
    <row r="109" spans="1:11">
      <c r="A109" s="170">
        <v>103</v>
      </c>
      <c r="B109" s="171" t="s">
        <v>66</v>
      </c>
      <c r="C109" s="172">
        <v>21</v>
      </c>
      <c r="D109" s="166">
        <v>0</v>
      </c>
      <c r="E109" s="166"/>
      <c r="F109" s="166"/>
      <c r="G109" s="166">
        <v>0</v>
      </c>
      <c r="H109" s="166"/>
      <c r="I109" s="166"/>
      <c r="J109" s="167">
        <v>21</v>
      </c>
      <c r="K109" s="166">
        <v>0</v>
      </c>
    </row>
    <row r="110" spans="1:11">
      <c r="A110" s="170">
        <v>104</v>
      </c>
      <c r="B110" s="171" t="s">
        <v>208</v>
      </c>
      <c r="C110" s="172">
        <v>120</v>
      </c>
      <c r="D110" s="166">
        <v>0</v>
      </c>
      <c r="E110" s="166"/>
      <c r="F110" s="166"/>
      <c r="G110" s="166">
        <v>0</v>
      </c>
      <c r="H110" s="166"/>
      <c r="I110" s="166"/>
      <c r="J110" s="167">
        <v>120</v>
      </c>
      <c r="K110" s="166">
        <v>0</v>
      </c>
    </row>
    <row r="111" spans="1:11">
      <c r="A111" s="170">
        <v>105</v>
      </c>
      <c r="B111" s="171" t="s">
        <v>172</v>
      </c>
      <c r="C111" s="172">
        <v>4833</v>
      </c>
      <c r="D111" s="166">
        <v>0</v>
      </c>
      <c r="E111" s="166"/>
      <c r="F111" s="166"/>
      <c r="G111" s="166">
        <v>0</v>
      </c>
      <c r="H111" s="166"/>
      <c r="I111" s="166"/>
      <c r="J111" s="167">
        <v>4833</v>
      </c>
      <c r="K111" s="166">
        <v>0</v>
      </c>
    </row>
    <row r="112" spans="1:11">
      <c r="A112" s="170">
        <v>106</v>
      </c>
      <c r="B112" s="171" t="s">
        <v>173</v>
      </c>
      <c r="C112" s="172">
        <v>81</v>
      </c>
      <c r="D112" s="166">
        <v>0</v>
      </c>
      <c r="E112" s="166"/>
      <c r="F112" s="166"/>
      <c r="G112" s="166">
        <v>0</v>
      </c>
      <c r="H112" s="166"/>
      <c r="I112" s="166"/>
      <c r="J112" s="167">
        <v>81</v>
      </c>
      <c r="K112" s="166">
        <v>0</v>
      </c>
    </row>
    <row r="113" spans="1:11">
      <c r="A113" s="170">
        <v>107</v>
      </c>
      <c r="B113" s="171" t="s">
        <v>67</v>
      </c>
      <c r="C113" s="172">
        <v>92843</v>
      </c>
      <c r="D113" s="166">
        <v>0</v>
      </c>
      <c r="E113" s="166"/>
      <c r="F113" s="166"/>
      <c r="G113" s="166">
        <v>0</v>
      </c>
      <c r="H113" s="166"/>
      <c r="I113" s="166"/>
      <c r="J113" s="167">
        <v>92843</v>
      </c>
      <c r="K113" s="166">
        <v>0</v>
      </c>
    </row>
    <row r="114" spans="1:11">
      <c r="A114" s="170">
        <v>108</v>
      </c>
      <c r="B114" s="171" t="s">
        <v>174</v>
      </c>
      <c r="C114" s="172">
        <v>116072</v>
      </c>
      <c r="D114" s="166">
        <v>11659</v>
      </c>
      <c r="E114" s="166">
        <v>3195</v>
      </c>
      <c r="F114" s="166">
        <v>8464</v>
      </c>
      <c r="G114" s="166">
        <v>10717</v>
      </c>
      <c r="H114" s="166">
        <v>10717</v>
      </c>
      <c r="I114" s="166"/>
      <c r="J114" s="167">
        <v>93696</v>
      </c>
      <c r="K114" s="166">
        <v>3215</v>
      </c>
    </row>
    <row r="115" spans="1:11">
      <c r="A115" s="170">
        <v>109</v>
      </c>
      <c r="B115" s="171" t="s">
        <v>175</v>
      </c>
      <c r="C115" s="172">
        <v>963</v>
      </c>
      <c r="D115" s="166">
        <v>0</v>
      </c>
      <c r="E115" s="166"/>
      <c r="F115" s="166"/>
      <c r="G115" s="166">
        <v>0</v>
      </c>
      <c r="H115" s="166"/>
      <c r="I115" s="166"/>
      <c r="J115" s="167">
        <v>963</v>
      </c>
      <c r="K115" s="166">
        <v>0</v>
      </c>
    </row>
    <row r="116" spans="1:11">
      <c r="A116" s="170">
        <v>110</v>
      </c>
      <c r="B116" s="171" t="s">
        <v>176</v>
      </c>
      <c r="C116" s="172">
        <v>3625</v>
      </c>
      <c r="D116" s="166">
        <v>0</v>
      </c>
      <c r="E116" s="166"/>
      <c r="F116" s="166"/>
      <c r="G116" s="166">
        <v>0</v>
      </c>
      <c r="H116" s="166"/>
      <c r="I116" s="166"/>
      <c r="J116" s="167">
        <v>3625</v>
      </c>
      <c r="K116" s="166">
        <v>0</v>
      </c>
    </row>
    <row r="117" spans="1:11">
      <c r="A117" s="170">
        <v>111</v>
      </c>
      <c r="B117" s="171" t="s">
        <v>177</v>
      </c>
      <c r="C117" s="172">
        <v>78864</v>
      </c>
      <c r="D117" s="166">
        <v>11877</v>
      </c>
      <c r="E117" s="166">
        <v>2477</v>
      </c>
      <c r="F117" s="166">
        <v>9400</v>
      </c>
      <c r="G117" s="166">
        <v>8306</v>
      </c>
      <c r="H117" s="166">
        <v>8306</v>
      </c>
      <c r="I117" s="166"/>
      <c r="J117" s="167">
        <v>58681</v>
      </c>
      <c r="K117" s="166">
        <v>2492</v>
      </c>
    </row>
    <row r="118" spans="1:11">
      <c r="A118" s="170">
        <v>112</v>
      </c>
      <c r="B118" s="171" t="s">
        <v>85</v>
      </c>
      <c r="C118" s="172">
        <v>44012</v>
      </c>
      <c r="D118" s="166">
        <v>7189</v>
      </c>
      <c r="E118" s="166">
        <v>1349</v>
      </c>
      <c r="F118" s="166">
        <v>5840</v>
      </c>
      <c r="G118" s="166">
        <v>4523</v>
      </c>
      <c r="H118" s="166">
        <v>4523</v>
      </c>
      <c r="I118" s="166"/>
      <c r="J118" s="167">
        <v>32300</v>
      </c>
      <c r="K118" s="166">
        <v>1357</v>
      </c>
    </row>
    <row r="119" spans="1:11">
      <c r="A119" s="170">
        <v>113</v>
      </c>
      <c r="B119" s="171" t="s">
        <v>86</v>
      </c>
      <c r="C119" s="172">
        <v>81045</v>
      </c>
      <c r="D119" s="166">
        <v>6963</v>
      </c>
      <c r="E119" s="166">
        <v>1815</v>
      </c>
      <c r="F119" s="166">
        <v>5148</v>
      </c>
      <c r="G119" s="166">
        <v>6088</v>
      </c>
      <c r="H119" s="166">
        <v>6088</v>
      </c>
      <c r="I119" s="166"/>
      <c r="J119" s="167">
        <v>67994</v>
      </c>
      <c r="K119" s="166">
        <v>1826</v>
      </c>
    </row>
    <row r="120" spans="1:11">
      <c r="A120" s="170">
        <v>114</v>
      </c>
      <c r="B120" s="171" t="s">
        <v>87</v>
      </c>
      <c r="C120" s="172">
        <v>84236</v>
      </c>
      <c r="D120" s="166">
        <v>6137</v>
      </c>
      <c r="E120" s="166">
        <v>1637</v>
      </c>
      <c r="F120" s="166">
        <v>4500</v>
      </c>
      <c r="G120" s="166">
        <v>5491</v>
      </c>
      <c r="H120" s="166">
        <v>5491</v>
      </c>
      <c r="I120" s="166"/>
      <c r="J120" s="167">
        <v>72608</v>
      </c>
      <c r="K120" s="166">
        <v>1647</v>
      </c>
    </row>
    <row r="121" spans="1:11">
      <c r="A121" s="170">
        <v>115</v>
      </c>
      <c r="B121" s="171" t="s">
        <v>101</v>
      </c>
      <c r="C121" s="172">
        <v>65205</v>
      </c>
      <c r="D121" s="166">
        <v>5780</v>
      </c>
      <c r="E121" s="166">
        <v>1459</v>
      </c>
      <c r="F121" s="166">
        <v>4321</v>
      </c>
      <c r="G121" s="166">
        <v>4893</v>
      </c>
      <c r="H121" s="166">
        <v>4893</v>
      </c>
      <c r="I121" s="166"/>
      <c r="J121" s="167">
        <v>54532</v>
      </c>
      <c r="K121" s="166">
        <v>1468</v>
      </c>
    </row>
    <row r="122" spans="1:11">
      <c r="A122" s="170">
        <v>116</v>
      </c>
      <c r="B122" s="171" t="s">
        <v>88</v>
      </c>
      <c r="C122" s="172">
        <v>50551</v>
      </c>
      <c r="D122" s="166">
        <v>3889</v>
      </c>
      <c r="E122" s="166">
        <v>938</v>
      </c>
      <c r="F122" s="166">
        <v>2951</v>
      </c>
      <c r="G122" s="166">
        <v>3146</v>
      </c>
      <c r="H122" s="166">
        <v>3146</v>
      </c>
      <c r="I122" s="166"/>
      <c r="J122" s="167">
        <v>43516</v>
      </c>
      <c r="K122" s="166">
        <v>944</v>
      </c>
    </row>
    <row r="123" spans="1:11">
      <c r="A123" s="170">
        <v>117</v>
      </c>
      <c r="B123" s="171" t="s">
        <v>89</v>
      </c>
      <c r="C123" s="172">
        <v>33518</v>
      </c>
      <c r="D123" s="166">
        <v>4869</v>
      </c>
      <c r="E123" s="166">
        <v>1232</v>
      </c>
      <c r="F123" s="166">
        <v>3637</v>
      </c>
      <c r="G123" s="166">
        <v>4132</v>
      </c>
      <c r="H123" s="166">
        <v>4132</v>
      </c>
      <c r="I123" s="166"/>
      <c r="J123" s="167">
        <v>24517</v>
      </c>
      <c r="K123" s="166">
        <v>1240</v>
      </c>
    </row>
    <row r="124" spans="1:11">
      <c r="A124" s="170">
        <v>118</v>
      </c>
      <c r="B124" s="171" t="s">
        <v>178</v>
      </c>
      <c r="C124" s="172">
        <v>71495</v>
      </c>
      <c r="D124" s="166">
        <v>7928</v>
      </c>
      <c r="E124" s="166">
        <v>1630</v>
      </c>
      <c r="F124" s="166">
        <v>6298</v>
      </c>
      <c r="G124" s="166">
        <v>5588</v>
      </c>
      <c r="H124" s="166">
        <v>5466</v>
      </c>
      <c r="I124" s="166">
        <v>122</v>
      </c>
      <c r="J124" s="167">
        <v>57979</v>
      </c>
      <c r="K124" s="166">
        <v>1640</v>
      </c>
    </row>
    <row r="125" spans="1:11">
      <c r="A125" s="170">
        <v>119</v>
      </c>
      <c r="B125" s="171" t="s">
        <v>179</v>
      </c>
      <c r="C125" s="172">
        <v>47315</v>
      </c>
      <c r="D125" s="166">
        <v>7310</v>
      </c>
      <c r="E125" s="166">
        <v>1688</v>
      </c>
      <c r="F125" s="166">
        <v>5622</v>
      </c>
      <c r="G125" s="166">
        <v>5664</v>
      </c>
      <c r="H125" s="166">
        <v>5664</v>
      </c>
      <c r="I125" s="166"/>
      <c r="J125" s="167">
        <v>34341</v>
      </c>
      <c r="K125" s="166">
        <v>1699</v>
      </c>
    </row>
    <row r="126" spans="1:11">
      <c r="A126" s="170">
        <v>120</v>
      </c>
      <c r="B126" s="171" t="s">
        <v>82</v>
      </c>
      <c r="C126" s="172">
        <v>75920</v>
      </c>
      <c r="D126" s="166">
        <v>11179</v>
      </c>
      <c r="E126" s="166">
        <v>2095</v>
      </c>
      <c r="F126" s="166">
        <v>9084</v>
      </c>
      <c r="G126" s="166">
        <v>7027</v>
      </c>
      <c r="H126" s="166">
        <v>7027</v>
      </c>
      <c r="I126" s="166"/>
      <c r="J126" s="167">
        <v>57714</v>
      </c>
      <c r="K126" s="166">
        <v>2108</v>
      </c>
    </row>
    <row r="127" spans="1:11">
      <c r="A127" s="170">
        <v>121</v>
      </c>
      <c r="B127" s="171" t="s">
        <v>180</v>
      </c>
      <c r="C127" s="172">
        <v>46309</v>
      </c>
      <c r="D127" s="166">
        <v>5519</v>
      </c>
      <c r="E127" s="166">
        <v>1353</v>
      </c>
      <c r="F127" s="166">
        <v>4166</v>
      </c>
      <c r="G127" s="166">
        <v>4538</v>
      </c>
      <c r="H127" s="166">
        <v>4538</v>
      </c>
      <c r="I127" s="166"/>
      <c r="J127" s="167">
        <v>36252</v>
      </c>
      <c r="K127" s="166">
        <v>1361</v>
      </c>
    </row>
    <row r="128" spans="1:11">
      <c r="A128" s="170">
        <v>122</v>
      </c>
      <c r="B128" s="171" t="s">
        <v>181</v>
      </c>
      <c r="C128" s="172">
        <v>33102</v>
      </c>
      <c r="D128" s="166">
        <v>5488</v>
      </c>
      <c r="E128" s="166">
        <v>1349</v>
      </c>
      <c r="F128" s="166">
        <v>4139</v>
      </c>
      <c r="G128" s="166">
        <v>4524</v>
      </c>
      <c r="H128" s="166">
        <v>4524</v>
      </c>
      <c r="I128" s="166"/>
      <c r="J128" s="167">
        <v>23090</v>
      </c>
      <c r="K128" s="166">
        <v>1357</v>
      </c>
    </row>
    <row r="129" spans="1:11">
      <c r="A129" s="170">
        <v>123</v>
      </c>
      <c r="B129" s="171" t="s">
        <v>182</v>
      </c>
      <c r="C129" s="172">
        <v>36791</v>
      </c>
      <c r="D129" s="166">
        <v>3845</v>
      </c>
      <c r="E129" s="166">
        <v>1147</v>
      </c>
      <c r="F129" s="166">
        <v>2698</v>
      </c>
      <c r="G129" s="166">
        <v>3848</v>
      </c>
      <c r="H129" s="166">
        <v>3848</v>
      </c>
      <c r="I129" s="166"/>
      <c r="J129" s="167">
        <v>29098</v>
      </c>
      <c r="K129" s="166">
        <v>1154</v>
      </c>
    </row>
    <row r="130" spans="1:11">
      <c r="A130" s="170">
        <v>124</v>
      </c>
      <c r="B130" s="171" t="s">
        <v>183</v>
      </c>
      <c r="C130" s="172">
        <v>59623</v>
      </c>
      <c r="D130" s="166">
        <v>6116</v>
      </c>
      <c r="E130" s="166">
        <v>1310</v>
      </c>
      <c r="F130" s="166">
        <v>4806</v>
      </c>
      <c r="G130" s="166">
        <v>4395</v>
      </c>
      <c r="H130" s="166">
        <v>4395</v>
      </c>
      <c r="I130" s="166"/>
      <c r="J130" s="167">
        <v>49112</v>
      </c>
      <c r="K130" s="166">
        <v>1319</v>
      </c>
    </row>
    <row r="131" spans="1:11">
      <c r="A131" s="170">
        <v>125</v>
      </c>
      <c r="B131" s="171" t="s">
        <v>194</v>
      </c>
      <c r="C131" s="172">
        <v>79343</v>
      </c>
      <c r="D131" s="166">
        <v>10460</v>
      </c>
      <c r="E131" s="166">
        <v>2045</v>
      </c>
      <c r="F131" s="166">
        <v>8415</v>
      </c>
      <c r="G131" s="166">
        <v>6859</v>
      </c>
      <c r="H131" s="166">
        <v>6859</v>
      </c>
      <c r="I131" s="166"/>
      <c r="J131" s="167">
        <v>62024</v>
      </c>
      <c r="K131" s="166">
        <v>2058</v>
      </c>
    </row>
    <row r="132" spans="1:11">
      <c r="A132" s="170">
        <v>126</v>
      </c>
      <c r="B132" s="171" t="s">
        <v>195</v>
      </c>
      <c r="C132" s="172">
        <v>1172</v>
      </c>
      <c r="D132" s="166">
        <v>0</v>
      </c>
      <c r="E132" s="166"/>
      <c r="F132" s="166"/>
      <c r="G132" s="166">
        <v>0</v>
      </c>
      <c r="H132" s="166"/>
      <c r="I132" s="166"/>
      <c r="J132" s="167">
        <v>1172</v>
      </c>
      <c r="K132" s="166">
        <v>0</v>
      </c>
    </row>
    <row r="133" spans="1:11">
      <c r="A133" s="170">
        <v>127</v>
      </c>
      <c r="B133" s="171" t="s">
        <v>184</v>
      </c>
      <c r="C133" s="172">
        <v>39780</v>
      </c>
      <c r="D133" s="166">
        <v>3588</v>
      </c>
      <c r="E133" s="166">
        <v>1053</v>
      </c>
      <c r="F133" s="166">
        <v>2535</v>
      </c>
      <c r="G133" s="166">
        <v>3532</v>
      </c>
      <c r="H133" s="166">
        <v>3532</v>
      </c>
      <c r="I133" s="166"/>
      <c r="J133" s="167">
        <v>32660</v>
      </c>
      <c r="K133" s="166">
        <v>1060</v>
      </c>
    </row>
    <row r="134" spans="1:11">
      <c r="A134" s="170">
        <v>128</v>
      </c>
      <c r="B134" s="171" t="s">
        <v>185</v>
      </c>
      <c r="C134" s="172">
        <v>48254</v>
      </c>
      <c r="D134" s="166">
        <v>4734</v>
      </c>
      <c r="E134" s="166">
        <v>1154</v>
      </c>
      <c r="F134" s="166">
        <v>3580</v>
      </c>
      <c r="G134" s="166">
        <v>4061</v>
      </c>
      <c r="H134" s="166">
        <v>3871</v>
      </c>
      <c r="I134" s="166">
        <v>190</v>
      </c>
      <c r="J134" s="167">
        <v>39459</v>
      </c>
      <c r="K134" s="166">
        <v>1161</v>
      </c>
    </row>
    <row r="135" spans="1:11">
      <c r="A135" s="170">
        <v>129</v>
      </c>
      <c r="B135" s="171" t="s">
        <v>186</v>
      </c>
      <c r="C135" s="172">
        <v>58236</v>
      </c>
      <c r="D135" s="166">
        <v>4917</v>
      </c>
      <c r="E135" s="166">
        <v>1101</v>
      </c>
      <c r="F135" s="166">
        <v>3816</v>
      </c>
      <c r="G135" s="166">
        <v>3790</v>
      </c>
      <c r="H135" s="166">
        <v>3692</v>
      </c>
      <c r="I135" s="166">
        <v>98</v>
      </c>
      <c r="J135" s="167">
        <v>49529</v>
      </c>
      <c r="K135" s="166">
        <v>1108</v>
      </c>
    </row>
    <row r="136" spans="1:11">
      <c r="A136" s="170">
        <v>130</v>
      </c>
      <c r="B136" s="171" t="s">
        <v>187</v>
      </c>
      <c r="C136" s="172">
        <v>43643</v>
      </c>
      <c r="D136" s="166">
        <v>4151</v>
      </c>
      <c r="E136" s="166">
        <v>896</v>
      </c>
      <c r="F136" s="166">
        <v>3255</v>
      </c>
      <c r="G136" s="166">
        <v>3003</v>
      </c>
      <c r="H136" s="166">
        <v>3003</v>
      </c>
      <c r="I136" s="166"/>
      <c r="J136" s="167">
        <v>36489</v>
      </c>
      <c r="K136" s="166">
        <v>901</v>
      </c>
    </row>
    <row r="137" spans="1:11">
      <c r="A137" s="170">
        <v>131</v>
      </c>
      <c r="B137" s="171" t="s">
        <v>92</v>
      </c>
      <c r="C137" s="172">
        <v>57561</v>
      </c>
      <c r="D137" s="166">
        <v>9782</v>
      </c>
      <c r="E137" s="166">
        <v>1575</v>
      </c>
      <c r="F137" s="166">
        <v>8207</v>
      </c>
      <c r="G137" s="166">
        <v>5478</v>
      </c>
      <c r="H137" s="166">
        <v>5283</v>
      </c>
      <c r="I137" s="166">
        <v>195</v>
      </c>
      <c r="J137" s="167">
        <v>42301</v>
      </c>
      <c r="K137" s="166">
        <v>1585</v>
      </c>
    </row>
    <row r="138" spans="1:11" ht="25.5">
      <c r="A138" s="170">
        <v>132</v>
      </c>
      <c r="B138" s="171" t="s">
        <v>188</v>
      </c>
      <c r="C138" s="172">
        <v>22083</v>
      </c>
      <c r="D138" s="166">
        <v>1267</v>
      </c>
      <c r="E138" s="166">
        <v>1267</v>
      </c>
      <c r="F138" s="166"/>
      <c r="G138" s="166">
        <v>4250</v>
      </c>
      <c r="H138" s="166">
        <v>4250</v>
      </c>
      <c r="I138" s="166"/>
      <c r="J138" s="167">
        <v>16566</v>
      </c>
      <c r="K138" s="166">
        <v>1275</v>
      </c>
    </row>
    <row r="139" spans="1:11">
      <c r="A139" s="170">
        <v>133</v>
      </c>
      <c r="B139" s="171" t="s">
        <v>189</v>
      </c>
      <c r="C139" s="172">
        <v>70334</v>
      </c>
      <c r="D139" s="166">
        <v>6962</v>
      </c>
      <c r="E139" s="166">
        <v>1813</v>
      </c>
      <c r="F139" s="166">
        <v>5149</v>
      </c>
      <c r="G139" s="166">
        <v>6079</v>
      </c>
      <c r="H139" s="166">
        <v>6079</v>
      </c>
      <c r="I139" s="166"/>
      <c r="J139" s="167">
        <v>57293</v>
      </c>
      <c r="K139" s="166">
        <v>1824</v>
      </c>
    </row>
    <row r="140" spans="1:11">
      <c r="A140" s="170">
        <v>134</v>
      </c>
      <c r="B140" s="171" t="s">
        <v>96</v>
      </c>
      <c r="C140" s="172">
        <v>49510</v>
      </c>
      <c r="D140" s="166">
        <v>2163</v>
      </c>
      <c r="E140" s="166">
        <v>2163</v>
      </c>
      <c r="F140" s="166"/>
      <c r="G140" s="166">
        <v>7254</v>
      </c>
      <c r="H140" s="166">
        <v>7254</v>
      </c>
      <c r="I140" s="166"/>
      <c r="J140" s="167">
        <v>40093</v>
      </c>
      <c r="K140" s="166">
        <v>2176</v>
      </c>
    </row>
    <row r="141" spans="1:11">
      <c r="A141" s="170">
        <v>135</v>
      </c>
      <c r="B141" s="171" t="s">
        <v>97</v>
      </c>
      <c r="C141" s="172">
        <v>35065</v>
      </c>
      <c r="D141" s="166">
        <v>2655</v>
      </c>
      <c r="E141" s="166">
        <v>605</v>
      </c>
      <c r="F141" s="166">
        <v>2050</v>
      </c>
      <c r="G141" s="166">
        <v>2029</v>
      </c>
      <c r="H141" s="166">
        <v>2029</v>
      </c>
      <c r="I141" s="166"/>
      <c r="J141" s="167">
        <v>30381</v>
      </c>
      <c r="K141" s="166">
        <v>609</v>
      </c>
    </row>
    <row r="142" spans="1:11">
      <c r="A142" s="170">
        <v>136</v>
      </c>
      <c r="B142" s="171" t="s">
        <v>190</v>
      </c>
      <c r="C142" s="172">
        <v>35493</v>
      </c>
      <c r="D142" s="166">
        <v>2765</v>
      </c>
      <c r="E142" s="166">
        <v>591</v>
      </c>
      <c r="F142" s="166">
        <v>2174</v>
      </c>
      <c r="G142" s="166">
        <v>1982</v>
      </c>
      <c r="H142" s="166">
        <v>1982</v>
      </c>
      <c r="I142" s="166"/>
      <c r="J142" s="167">
        <v>30746</v>
      </c>
      <c r="K142" s="166">
        <v>595</v>
      </c>
    </row>
    <row r="143" spans="1:11">
      <c r="A143" s="170">
        <v>137</v>
      </c>
      <c r="B143" s="171" t="s">
        <v>191</v>
      </c>
      <c r="C143" s="172">
        <v>41024</v>
      </c>
      <c r="D143" s="166">
        <v>8713</v>
      </c>
      <c r="E143" s="166"/>
      <c r="F143" s="166">
        <v>8713</v>
      </c>
      <c r="G143" s="166">
        <v>320</v>
      </c>
      <c r="H143" s="166"/>
      <c r="I143" s="166">
        <v>320</v>
      </c>
      <c r="J143" s="167">
        <v>31991</v>
      </c>
      <c r="K143" s="166">
        <v>0</v>
      </c>
    </row>
    <row r="144" spans="1:11">
      <c r="A144" s="170">
        <v>138</v>
      </c>
      <c r="B144" s="171" t="s">
        <v>192</v>
      </c>
      <c r="C144" s="172">
        <v>7091</v>
      </c>
      <c r="D144" s="166">
        <v>0</v>
      </c>
      <c r="E144" s="166"/>
      <c r="F144" s="166"/>
      <c r="G144" s="166">
        <v>0</v>
      </c>
      <c r="H144" s="166"/>
      <c r="I144" s="166"/>
      <c r="J144" s="167">
        <v>7091</v>
      </c>
      <c r="K144" s="166">
        <v>0</v>
      </c>
    </row>
    <row r="145" spans="1:11">
      <c r="A145" s="170">
        <v>139</v>
      </c>
      <c r="B145" s="171" t="s">
        <v>193</v>
      </c>
      <c r="C145" s="172">
        <v>4769</v>
      </c>
      <c r="D145" s="166">
        <v>0</v>
      </c>
      <c r="E145" s="166"/>
      <c r="F145" s="166"/>
      <c r="G145" s="166">
        <v>0</v>
      </c>
      <c r="H145" s="166"/>
      <c r="I145" s="166"/>
      <c r="J145" s="167">
        <v>4769</v>
      </c>
      <c r="K145" s="166">
        <v>0</v>
      </c>
    </row>
    <row r="146" spans="1:11">
      <c r="A146" s="170">
        <v>140</v>
      </c>
      <c r="B146" s="171" t="s">
        <v>196</v>
      </c>
      <c r="C146" s="172">
        <v>153124</v>
      </c>
      <c r="D146" s="167">
        <v>18646</v>
      </c>
      <c r="E146" s="167">
        <v>4117</v>
      </c>
      <c r="F146" s="167">
        <v>14529</v>
      </c>
      <c r="G146" s="167">
        <v>14490</v>
      </c>
      <c r="H146" s="167">
        <v>13808</v>
      </c>
      <c r="I146" s="167">
        <v>682</v>
      </c>
      <c r="J146" s="167">
        <v>119988</v>
      </c>
      <c r="K146" s="166">
        <v>4142</v>
      </c>
    </row>
    <row r="147" spans="1:11">
      <c r="A147" s="170">
        <v>141</v>
      </c>
      <c r="B147" s="171" t="s">
        <v>197</v>
      </c>
      <c r="C147" s="172">
        <v>137721.94199161694</v>
      </c>
      <c r="D147" s="166">
        <v>18591</v>
      </c>
      <c r="E147" s="166">
        <v>3351</v>
      </c>
      <c r="F147" s="166">
        <v>15240</v>
      </c>
      <c r="G147" s="166">
        <v>11470</v>
      </c>
      <c r="H147" s="166">
        <v>11240</v>
      </c>
      <c r="I147" s="166">
        <v>230</v>
      </c>
      <c r="J147" s="167">
        <v>107660.94199161694</v>
      </c>
      <c r="K147" s="166">
        <v>3372</v>
      </c>
    </row>
    <row r="148" spans="1:11">
      <c r="A148" s="170">
        <v>142</v>
      </c>
      <c r="B148" s="171" t="s">
        <v>198</v>
      </c>
      <c r="C148" s="172">
        <v>49</v>
      </c>
      <c r="D148" s="166">
        <v>0</v>
      </c>
      <c r="E148" s="166"/>
      <c r="F148" s="166"/>
      <c r="G148" s="166">
        <v>0</v>
      </c>
      <c r="H148" s="166"/>
      <c r="I148" s="166"/>
      <c r="J148" s="167">
        <v>49</v>
      </c>
      <c r="K148" s="166">
        <v>0</v>
      </c>
    </row>
    <row r="149" spans="1:11">
      <c r="A149" s="170">
        <v>143</v>
      </c>
      <c r="B149" s="171" t="s">
        <v>110</v>
      </c>
      <c r="C149" s="172">
        <v>239684</v>
      </c>
      <c r="D149" s="166">
        <v>19527</v>
      </c>
      <c r="E149" s="166">
        <v>4451</v>
      </c>
      <c r="F149" s="166">
        <v>15076</v>
      </c>
      <c r="G149" s="166">
        <v>15062</v>
      </c>
      <c r="H149" s="166">
        <v>14928</v>
      </c>
      <c r="I149" s="166">
        <v>134</v>
      </c>
      <c r="J149" s="167">
        <v>205095</v>
      </c>
      <c r="K149" s="166">
        <v>4478</v>
      </c>
    </row>
    <row r="150" spans="1:11">
      <c r="A150" s="170">
        <v>144</v>
      </c>
      <c r="B150" s="171" t="s">
        <v>199</v>
      </c>
      <c r="C150" s="172">
        <v>226012</v>
      </c>
      <c r="D150" s="166">
        <v>10723</v>
      </c>
      <c r="E150" s="166">
        <v>10723</v>
      </c>
      <c r="F150" s="166"/>
      <c r="G150" s="166">
        <v>35962</v>
      </c>
      <c r="H150" s="166">
        <v>35962</v>
      </c>
      <c r="I150" s="166"/>
      <c r="J150" s="167">
        <v>179327</v>
      </c>
      <c r="K150" s="166">
        <v>10785</v>
      </c>
    </row>
    <row r="151" spans="1:11" s="2" customFormat="1">
      <c r="A151" s="149"/>
      <c r="B151" s="150" t="s">
        <v>550</v>
      </c>
      <c r="C151" s="168">
        <v>10216378.941991616</v>
      </c>
      <c r="D151" s="168">
        <v>905537</v>
      </c>
      <c r="E151" s="168">
        <v>197719</v>
      </c>
      <c r="F151" s="168">
        <v>707818</v>
      </c>
      <c r="G151" s="168">
        <v>663870</v>
      </c>
      <c r="H151" s="168">
        <v>648909</v>
      </c>
      <c r="I151" s="168">
        <v>14961</v>
      </c>
      <c r="J151" s="168">
        <v>8646972</v>
      </c>
      <c r="K151" s="168">
        <v>194493</v>
      </c>
    </row>
    <row r="152" spans="1:11" ht="38.25">
      <c r="A152" s="117"/>
      <c r="B152" s="111" t="s">
        <v>551</v>
      </c>
      <c r="C152" s="119">
        <v>31894</v>
      </c>
      <c r="D152" s="119">
        <v>3866</v>
      </c>
      <c r="E152" s="120">
        <v>2518</v>
      </c>
      <c r="F152" s="120">
        <v>1348</v>
      </c>
      <c r="G152" s="119">
        <v>694</v>
      </c>
      <c r="H152" s="120">
        <v>610</v>
      </c>
      <c r="I152" s="120">
        <v>84</v>
      </c>
      <c r="J152" s="160">
        <v>27334</v>
      </c>
      <c r="K152" s="119">
        <v>150</v>
      </c>
    </row>
    <row r="153" spans="1:11">
      <c r="A153" s="117"/>
      <c r="B153" s="111" t="s">
        <v>552</v>
      </c>
      <c r="C153" s="121">
        <f>C151+C152</f>
        <v>10248272.941991616</v>
      </c>
      <c r="D153" s="121">
        <f t="shared" ref="D153:K153" si="0">D151+D152</f>
        <v>909403</v>
      </c>
      <c r="E153" s="121">
        <f t="shared" si="0"/>
        <v>200237</v>
      </c>
      <c r="F153" s="121">
        <f t="shared" si="0"/>
        <v>709166</v>
      </c>
      <c r="G153" s="121">
        <f t="shared" si="0"/>
        <v>664564</v>
      </c>
      <c r="H153" s="121">
        <f t="shared" si="0"/>
        <v>649519</v>
      </c>
      <c r="I153" s="121">
        <f t="shared" si="0"/>
        <v>15045</v>
      </c>
      <c r="J153" s="121">
        <f t="shared" si="0"/>
        <v>8674306</v>
      </c>
      <c r="K153" s="121">
        <f t="shared" si="0"/>
        <v>194643</v>
      </c>
    </row>
  </sheetData>
  <mergeCells count="12">
    <mergeCell ref="K3:K5"/>
    <mergeCell ref="A2:A5"/>
    <mergeCell ref="B2:B5"/>
    <mergeCell ref="D2:K2"/>
    <mergeCell ref="C3:C5"/>
    <mergeCell ref="D3:F3"/>
    <mergeCell ref="G3:I3"/>
    <mergeCell ref="J3:J5"/>
    <mergeCell ref="D4:D5"/>
    <mergeCell ref="E4:F4"/>
    <mergeCell ref="G4:G5"/>
    <mergeCell ref="H4:I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18"/>
  <sheetViews>
    <sheetView topLeftCell="A106" workbookViewId="0">
      <selection activeCell="A114" sqref="A114"/>
    </sheetView>
  </sheetViews>
  <sheetFormatPr defaultRowHeight="12.75"/>
  <cols>
    <col min="1" max="1" width="4.7109375" style="91" customWidth="1"/>
    <col min="2" max="2" width="46.85546875" style="91" customWidth="1"/>
    <col min="3" max="3" width="9" style="91" customWidth="1"/>
    <col min="4" max="16384" width="9.140625" style="91"/>
  </cols>
  <sheetData>
    <row r="1" spans="1:3">
      <c r="A1" s="91" t="s">
        <v>580</v>
      </c>
    </row>
    <row r="2" spans="1:3" ht="12.75" customHeight="1">
      <c r="A2" s="318" t="s">
        <v>0</v>
      </c>
      <c r="B2" s="318" t="s">
        <v>230</v>
      </c>
      <c r="C2" s="320" t="s">
        <v>579</v>
      </c>
    </row>
    <row r="3" spans="1:3" ht="31.5" customHeight="1">
      <c r="A3" s="319"/>
      <c r="B3" s="319"/>
      <c r="C3" s="321"/>
    </row>
    <row r="4" spans="1:3">
      <c r="A4" s="46"/>
      <c r="B4" s="46"/>
      <c r="C4" s="47"/>
    </row>
    <row r="5" spans="1:3">
      <c r="A5" s="47">
        <v>1</v>
      </c>
      <c r="B5" s="177" t="s">
        <v>231</v>
      </c>
      <c r="C5" s="48">
        <v>74748</v>
      </c>
    </row>
    <row r="6" spans="1:3">
      <c r="A6" s="47">
        <v>2</v>
      </c>
      <c r="B6" s="177" t="s">
        <v>232</v>
      </c>
      <c r="C6" s="48">
        <v>60986</v>
      </c>
    </row>
    <row r="7" spans="1:3">
      <c r="A7" s="47">
        <v>3</v>
      </c>
      <c r="B7" s="177" t="s">
        <v>174</v>
      </c>
      <c r="C7" s="48">
        <v>106207</v>
      </c>
    </row>
    <row r="8" spans="1:3">
      <c r="A8" s="47">
        <v>4</v>
      </c>
      <c r="B8" s="177" t="s">
        <v>233</v>
      </c>
      <c r="C8" s="48">
        <v>5884.82</v>
      </c>
    </row>
    <row r="9" spans="1:3">
      <c r="A9" s="47">
        <v>5</v>
      </c>
      <c r="B9" s="177" t="s">
        <v>234</v>
      </c>
      <c r="C9" s="48">
        <v>2110</v>
      </c>
    </row>
    <row r="10" spans="1:3">
      <c r="A10" s="47">
        <v>6</v>
      </c>
      <c r="B10" s="177" t="s">
        <v>89</v>
      </c>
      <c r="C10" s="48">
        <v>48825</v>
      </c>
    </row>
    <row r="11" spans="1:3">
      <c r="A11" s="47">
        <v>7</v>
      </c>
      <c r="B11" s="177" t="s">
        <v>180</v>
      </c>
      <c r="C11" s="48">
        <v>94746</v>
      </c>
    </row>
    <row r="12" spans="1:3" ht="15" customHeight="1">
      <c r="A12" s="47">
        <v>8</v>
      </c>
      <c r="B12" s="177" t="s">
        <v>86</v>
      </c>
      <c r="C12" s="48">
        <v>30472</v>
      </c>
    </row>
    <row r="13" spans="1:3" ht="13.5" customHeight="1">
      <c r="A13" s="47">
        <v>9</v>
      </c>
      <c r="B13" s="177" t="s">
        <v>235</v>
      </c>
      <c r="C13" s="48">
        <v>143523</v>
      </c>
    </row>
    <row r="14" spans="1:3">
      <c r="A14" s="47">
        <v>10</v>
      </c>
      <c r="B14" s="177" t="s">
        <v>236</v>
      </c>
      <c r="C14" s="48">
        <v>44280</v>
      </c>
    </row>
    <row r="15" spans="1:3">
      <c r="A15" s="47">
        <v>11</v>
      </c>
      <c r="B15" s="177" t="s">
        <v>237</v>
      </c>
      <c r="C15" s="48">
        <v>28968</v>
      </c>
    </row>
    <row r="16" spans="1:3">
      <c r="A16" s="47">
        <v>12</v>
      </c>
      <c r="B16" s="177" t="s">
        <v>238</v>
      </c>
      <c r="C16" s="48">
        <v>92890</v>
      </c>
    </row>
    <row r="17" spans="1:3">
      <c r="A17" s="47">
        <v>13</v>
      </c>
      <c r="B17" s="177" t="s">
        <v>127</v>
      </c>
      <c r="C17" s="48">
        <v>448717</v>
      </c>
    </row>
    <row r="18" spans="1:3">
      <c r="A18" s="47">
        <v>14</v>
      </c>
      <c r="B18" s="177" t="s">
        <v>125</v>
      </c>
      <c r="C18" s="48">
        <v>7853</v>
      </c>
    </row>
    <row r="19" spans="1:3" ht="13.5" customHeight="1">
      <c r="A19" s="47">
        <v>15</v>
      </c>
      <c r="B19" s="177" t="s">
        <v>126</v>
      </c>
      <c r="C19" s="48">
        <v>7799</v>
      </c>
    </row>
    <row r="20" spans="1:3">
      <c r="A20" s="47">
        <v>16</v>
      </c>
      <c r="B20" s="177" t="s">
        <v>239</v>
      </c>
      <c r="C20" s="48">
        <v>65763</v>
      </c>
    </row>
    <row r="21" spans="1:3">
      <c r="A21" s="47">
        <v>17</v>
      </c>
      <c r="B21" s="177" t="s">
        <v>240</v>
      </c>
      <c r="C21" s="48">
        <v>32399</v>
      </c>
    </row>
    <row r="22" spans="1:3">
      <c r="A22" s="47">
        <v>18</v>
      </c>
      <c r="B22" s="177" t="s">
        <v>241</v>
      </c>
      <c r="C22" s="48">
        <v>47402</v>
      </c>
    </row>
    <row r="23" spans="1:3">
      <c r="A23" s="47">
        <v>19</v>
      </c>
      <c r="B23" s="177" t="s">
        <v>87</v>
      </c>
      <c r="C23" s="48">
        <v>54669</v>
      </c>
    </row>
    <row r="24" spans="1:3">
      <c r="A24" s="47">
        <v>20</v>
      </c>
      <c r="B24" s="177" t="s">
        <v>242</v>
      </c>
      <c r="C24" s="48">
        <v>44576</v>
      </c>
    </row>
    <row r="25" spans="1:3">
      <c r="A25" s="47">
        <v>21</v>
      </c>
      <c r="B25" s="177" t="s">
        <v>243</v>
      </c>
      <c r="C25" s="48">
        <v>17268</v>
      </c>
    </row>
    <row r="26" spans="1:3">
      <c r="A26" s="47">
        <v>22</v>
      </c>
      <c r="B26" s="177" t="s">
        <v>244</v>
      </c>
      <c r="C26" s="48">
        <v>5781</v>
      </c>
    </row>
    <row r="27" spans="1:3" ht="14.25" customHeight="1">
      <c r="A27" s="47">
        <v>23</v>
      </c>
      <c r="B27" s="177" t="s">
        <v>128</v>
      </c>
      <c r="C27" s="48">
        <v>450000</v>
      </c>
    </row>
    <row r="28" spans="1:3" ht="13.5" customHeight="1">
      <c r="A28" s="47">
        <v>24</v>
      </c>
      <c r="B28" s="177" t="s">
        <v>245</v>
      </c>
      <c r="C28" s="48">
        <v>61474</v>
      </c>
    </row>
    <row r="29" spans="1:3" ht="13.5" customHeight="1">
      <c r="A29" s="47">
        <v>25</v>
      </c>
      <c r="B29" s="177" t="s">
        <v>246</v>
      </c>
      <c r="C29" s="48">
        <v>16685</v>
      </c>
    </row>
    <row r="30" spans="1:3" ht="13.5" customHeight="1">
      <c r="A30" s="47">
        <v>26</v>
      </c>
      <c r="B30" s="177" t="s">
        <v>247</v>
      </c>
      <c r="C30" s="48">
        <v>21645</v>
      </c>
    </row>
    <row r="31" spans="1:3" ht="13.5" customHeight="1">
      <c r="A31" s="47">
        <v>27</v>
      </c>
      <c r="B31" s="177" t="s">
        <v>248</v>
      </c>
      <c r="C31" s="48">
        <v>28199</v>
      </c>
    </row>
    <row r="32" spans="1:3">
      <c r="A32" s="47">
        <v>28</v>
      </c>
      <c r="B32" s="177" t="s">
        <v>193</v>
      </c>
      <c r="C32" s="48">
        <v>39200</v>
      </c>
    </row>
    <row r="33" spans="1:3">
      <c r="A33" s="47">
        <v>29</v>
      </c>
      <c r="B33" s="177" t="s">
        <v>192</v>
      </c>
      <c r="C33" s="48">
        <v>48001</v>
      </c>
    </row>
    <row r="34" spans="1:3">
      <c r="A34" s="47">
        <v>30</v>
      </c>
      <c r="B34" s="177" t="s">
        <v>194</v>
      </c>
      <c r="C34" s="48">
        <v>53450</v>
      </c>
    </row>
    <row r="35" spans="1:3">
      <c r="A35" s="47">
        <v>31</v>
      </c>
      <c r="B35" s="177" t="s">
        <v>195</v>
      </c>
      <c r="C35" s="48">
        <v>9094</v>
      </c>
    </row>
    <row r="36" spans="1:3">
      <c r="A36" s="47">
        <v>32</v>
      </c>
      <c r="B36" s="177" t="s">
        <v>249</v>
      </c>
      <c r="C36" s="48">
        <v>50854</v>
      </c>
    </row>
    <row r="37" spans="1:3">
      <c r="A37" s="47">
        <v>33</v>
      </c>
      <c r="B37" s="177" t="s">
        <v>250</v>
      </c>
      <c r="C37" s="48">
        <v>98848</v>
      </c>
    </row>
    <row r="38" spans="1:3" ht="14.25" customHeight="1">
      <c r="A38" s="47">
        <v>34</v>
      </c>
      <c r="B38" s="177" t="s">
        <v>251</v>
      </c>
      <c r="C38" s="48">
        <v>69395</v>
      </c>
    </row>
    <row r="39" spans="1:3" ht="14.25" customHeight="1">
      <c r="A39" s="47">
        <v>35</v>
      </c>
      <c r="B39" s="177" t="s">
        <v>252</v>
      </c>
      <c r="C39" s="48">
        <v>13888</v>
      </c>
    </row>
    <row r="40" spans="1:3" ht="14.25" customHeight="1">
      <c r="A40" s="47">
        <v>36</v>
      </c>
      <c r="B40" s="177" t="s">
        <v>134</v>
      </c>
      <c r="C40" s="48">
        <v>556729</v>
      </c>
    </row>
    <row r="41" spans="1:3" ht="14.25" customHeight="1">
      <c r="A41" s="47">
        <v>37</v>
      </c>
      <c r="B41" s="177" t="s">
        <v>135</v>
      </c>
      <c r="C41" s="48">
        <v>383328</v>
      </c>
    </row>
    <row r="42" spans="1:3" ht="14.25" customHeight="1">
      <c r="A42" s="47">
        <v>38</v>
      </c>
      <c r="B42" s="177" t="s">
        <v>253</v>
      </c>
      <c r="C42" s="48">
        <v>470000</v>
      </c>
    </row>
    <row r="43" spans="1:3">
      <c r="A43" s="47">
        <v>39</v>
      </c>
      <c r="B43" s="177" t="s">
        <v>137</v>
      </c>
      <c r="C43" s="48">
        <v>32117</v>
      </c>
    </row>
    <row r="44" spans="1:3">
      <c r="A44" s="47">
        <v>40</v>
      </c>
      <c r="B44" s="177" t="s">
        <v>254</v>
      </c>
      <c r="C44" s="48">
        <v>72431</v>
      </c>
    </row>
    <row r="45" spans="1:3">
      <c r="A45" s="47">
        <v>41</v>
      </c>
      <c r="B45" s="177" t="s">
        <v>255</v>
      </c>
      <c r="C45" s="48">
        <v>198450</v>
      </c>
    </row>
    <row r="46" spans="1:3">
      <c r="A46" s="47">
        <v>42</v>
      </c>
      <c r="B46" s="177" t="s">
        <v>256</v>
      </c>
      <c r="C46" s="48">
        <v>79044</v>
      </c>
    </row>
    <row r="47" spans="1:3">
      <c r="A47" s="47">
        <v>43</v>
      </c>
      <c r="B47" s="177" t="s">
        <v>37</v>
      </c>
      <c r="C47" s="48">
        <v>45754</v>
      </c>
    </row>
    <row r="48" spans="1:3">
      <c r="A48" s="47">
        <v>44</v>
      </c>
      <c r="B48" s="177" t="s">
        <v>257</v>
      </c>
      <c r="C48" s="48">
        <v>371558</v>
      </c>
    </row>
    <row r="49" spans="1:3">
      <c r="A49" s="47">
        <v>45</v>
      </c>
      <c r="B49" s="177" t="s">
        <v>140</v>
      </c>
      <c r="C49" s="48">
        <v>52983</v>
      </c>
    </row>
    <row r="50" spans="1:3">
      <c r="A50" s="47">
        <v>46</v>
      </c>
      <c r="B50" s="177" t="s">
        <v>38</v>
      </c>
      <c r="C50" s="48">
        <v>28329</v>
      </c>
    </row>
    <row r="51" spans="1:3" ht="12.75" customHeight="1">
      <c r="A51" s="47">
        <v>47</v>
      </c>
      <c r="B51" s="177" t="s">
        <v>186</v>
      </c>
      <c r="C51" s="48">
        <v>35202</v>
      </c>
    </row>
    <row r="52" spans="1:3">
      <c r="A52" s="47">
        <v>48</v>
      </c>
      <c r="B52" s="177" t="s">
        <v>258</v>
      </c>
      <c r="C52" s="48">
        <v>36590</v>
      </c>
    </row>
    <row r="53" spans="1:3">
      <c r="A53" s="47">
        <v>49</v>
      </c>
      <c r="B53" s="177" t="s">
        <v>259</v>
      </c>
      <c r="C53" s="48">
        <v>140246</v>
      </c>
    </row>
    <row r="54" spans="1:3">
      <c r="A54" s="47">
        <v>50</v>
      </c>
      <c r="B54" s="177" t="s">
        <v>260</v>
      </c>
      <c r="C54" s="48">
        <v>17907</v>
      </c>
    </row>
    <row r="55" spans="1:3">
      <c r="A55" s="47">
        <v>51</v>
      </c>
      <c r="B55" s="177" t="s">
        <v>261</v>
      </c>
      <c r="C55" s="48">
        <v>52966</v>
      </c>
    </row>
    <row r="56" spans="1:3">
      <c r="A56" s="47">
        <v>52</v>
      </c>
      <c r="B56" s="177" t="s">
        <v>262</v>
      </c>
      <c r="C56" s="48">
        <v>299036</v>
      </c>
    </row>
    <row r="57" spans="1:3">
      <c r="A57" s="47">
        <v>53</v>
      </c>
      <c r="B57" s="177" t="s">
        <v>217</v>
      </c>
      <c r="C57" s="48">
        <v>17673</v>
      </c>
    </row>
    <row r="58" spans="1:3">
      <c r="A58" s="47">
        <v>54</v>
      </c>
      <c r="B58" s="177" t="s">
        <v>263</v>
      </c>
      <c r="C58" s="48">
        <v>171006.36</v>
      </c>
    </row>
    <row r="59" spans="1:3" ht="12.75" customHeight="1">
      <c r="A59" s="47">
        <v>55</v>
      </c>
      <c r="B59" s="177" t="s">
        <v>264</v>
      </c>
      <c r="C59" s="48">
        <v>80690</v>
      </c>
    </row>
    <row r="60" spans="1:3" ht="12.75" customHeight="1">
      <c r="A60" s="47">
        <v>56</v>
      </c>
      <c r="B60" s="177" t="s">
        <v>198</v>
      </c>
      <c r="C60" s="48">
        <v>1893</v>
      </c>
    </row>
    <row r="61" spans="1:3">
      <c r="A61" s="47">
        <v>57</v>
      </c>
      <c r="B61" s="177" t="s">
        <v>265</v>
      </c>
      <c r="C61" s="48">
        <v>57041</v>
      </c>
    </row>
    <row r="62" spans="1:3">
      <c r="A62" s="47">
        <v>58</v>
      </c>
      <c r="B62" s="177" t="s">
        <v>266</v>
      </c>
      <c r="C62" s="48">
        <v>52243</v>
      </c>
    </row>
    <row r="63" spans="1:3">
      <c r="A63" s="47">
        <v>59</v>
      </c>
      <c r="B63" s="177" t="s">
        <v>267</v>
      </c>
      <c r="C63" s="48">
        <v>101598</v>
      </c>
    </row>
    <row r="64" spans="1:3">
      <c r="A64" s="47">
        <v>60</v>
      </c>
      <c r="B64" s="177" t="s">
        <v>185</v>
      </c>
      <c r="C64" s="48">
        <v>72131</v>
      </c>
    </row>
    <row r="65" spans="1:3">
      <c r="A65" s="47">
        <v>61</v>
      </c>
      <c r="B65" s="177" t="s">
        <v>268</v>
      </c>
      <c r="C65" s="48">
        <v>88810</v>
      </c>
    </row>
    <row r="66" spans="1:3">
      <c r="A66" s="47">
        <v>62</v>
      </c>
      <c r="B66" s="177" t="s">
        <v>40</v>
      </c>
      <c r="C66" s="48">
        <v>173315</v>
      </c>
    </row>
    <row r="67" spans="1:3">
      <c r="A67" s="47">
        <v>63</v>
      </c>
      <c r="B67" s="177" t="s">
        <v>269</v>
      </c>
      <c r="C67" s="48">
        <v>44455</v>
      </c>
    </row>
    <row r="68" spans="1:3" ht="15" customHeight="1">
      <c r="A68" s="47">
        <v>64</v>
      </c>
      <c r="B68" s="177" t="s">
        <v>270</v>
      </c>
      <c r="C68" s="48">
        <v>1841</v>
      </c>
    </row>
    <row r="69" spans="1:3">
      <c r="A69" s="47">
        <v>65</v>
      </c>
      <c r="B69" s="177" t="s">
        <v>110</v>
      </c>
      <c r="C69" s="48">
        <v>3503</v>
      </c>
    </row>
    <row r="70" spans="1:3">
      <c r="A70" s="47">
        <v>66</v>
      </c>
      <c r="B70" s="177" t="s">
        <v>199</v>
      </c>
      <c r="C70" s="48">
        <v>1955</v>
      </c>
    </row>
    <row r="71" spans="1:3">
      <c r="A71" s="47">
        <v>67</v>
      </c>
      <c r="B71" s="177" t="s">
        <v>161</v>
      </c>
      <c r="C71" s="48">
        <v>126003</v>
      </c>
    </row>
    <row r="72" spans="1:3">
      <c r="A72" s="47">
        <v>68</v>
      </c>
      <c r="B72" s="177" t="s">
        <v>148</v>
      </c>
      <c r="C72" s="48">
        <v>75128</v>
      </c>
    </row>
    <row r="73" spans="1:3">
      <c r="A73" s="47">
        <v>69</v>
      </c>
      <c r="B73" s="177" t="s">
        <v>149</v>
      </c>
      <c r="C73" s="48">
        <v>93871</v>
      </c>
    </row>
    <row r="74" spans="1:3">
      <c r="A74" s="47">
        <v>70</v>
      </c>
      <c r="B74" s="177" t="s">
        <v>150</v>
      </c>
      <c r="C74" s="48">
        <v>96563</v>
      </c>
    </row>
    <row r="75" spans="1:3">
      <c r="A75" s="47">
        <v>71</v>
      </c>
      <c r="B75" s="177" t="s">
        <v>271</v>
      </c>
      <c r="C75" s="48">
        <v>31215</v>
      </c>
    </row>
    <row r="76" spans="1:3">
      <c r="A76" s="47">
        <v>72</v>
      </c>
      <c r="B76" s="177" t="s">
        <v>53</v>
      </c>
      <c r="C76" s="48">
        <v>74196.62</v>
      </c>
    </row>
    <row r="77" spans="1:3">
      <c r="A77" s="47">
        <v>73</v>
      </c>
      <c r="B77" s="177" t="s">
        <v>157</v>
      </c>
      <c r="C77" s="48">
        <v>114311</v>
      </c>
    </row>
    <row r="78" spans="1:3">
      <c r="A78" s="47">
        <v>74</v>
      </c>
      <c r="B78" s="177" t="s">
        <v>158</v>
      </c>
      <c r="C78" s="48">
        <v>114531</v>
      </c>
    </row>
    <row r="79" spans="1:3">
      <c r="A79" s="47">
        <v>75</v>
      </c>
      <c r="B79" s="177" t="s">
        <v>272</v>
      </c>
      <c r="C79" s="48">
        <v>34000</v>
      </c>
    </row>
    <row r="80" spans="1:3">
      <c r="A80" s="47">
        <v>76</v>
      </c>
      <c r="B80" s="177" t="s">
        <v>160</v>
      </c>
      <c r="C80" s="48">
        <v>70279</v>
      </c>
    </row>
    <row r="81" spans="1:3">
      <c r="A81" s="47">
        <v>77</v>
      </c>
      <c r="B81" s="177" t="s">
        <v>49</v>
      </c>
      <c r="C81" s="48">
        <v>2819</v>
      </c>
    </row>
    <row r="82" spans="1:3">
      <c r="A82" s="47">
        <v>78</v>
      </c>
      <c r="B82" s="177" t="s">
        <v>43</v>
      </c>
      <c r="C82" s="48">
        <v>163565</v>
      </c>
    </row>
    <row r="83" spans="1:3">
      <c r="A83" s="47">
        <v>79</v>
      </c>
      <c r="B83" s="177" t="s">
        <v>273</v>
      </c>
      <c r="C83" s="48">
        <v>248996</v>
      </c>
    </row>
    <row r="84" spans="1:3">
      <c r="A84" s="47">
        <v>80</v>
      </c>
      <c r="B84" s="177" t="s">
        <v>274</v>
      </c>
      <c r="C84" s="48">
        <v>3899</v>
      </c>
    </row>
    <row r="85" spans="1:3">
      <c r="A85" s="47">
        <v>81</v>
      </c>
      <c r="B85" s="177" t="s">
        <v>47</v>
      </c>
      <c r="C85" s="48">
        <v>7750</v>
      </c>
    </row>
    <row r="86" spans="1:3">
      <c r="A86" s="47">
        <v>82</v>
      </c>
      <c r="B86" s="177" t="s">
        <v>51</v>
      </c>
      <c r="C86" s="48">
        <v>13580</v>
      </c>
    </row>
    <row r="87" spans="1:3">
      <c r="A87" s="47">
        <v>83</v>
      </c>
      <c r="B87" s="177" t="s">
        <v>54</v>
      </c>
      <c r="C87" s="48">
        <v>37484</v>
      </c>
    </row>
    <row r="88" spans="1:3">
      <c r="A88" s="47">
        <v>84</v>
      </c>
      <c r="B88" s="177" t="s">
        <v>275</v>
      </c>
      <c r="C88" s="48">
        <v>74322</v>
      </c>
    </row>
    <row r="89" spans="1:3">
      <c r="A89" s="47">
        <v>85</v>
      </c>
      <c r="B89" s="177" t="s">
        <v>60</v>
      </c>
      <c r="C89" s="48">
        <v>13633</v>
      </c>
    </row>
    <row r="90" spans="1:3">
      <c r="A90" s="47">
        <v>86</v>
      </c>
      <c r="B90" s="177" t="s">
        <v>276</v>
      </c>
      <c r="C90" s="48">
        <v>252056</v>
      </c>
    </row>
    <row r="91" spans="1:3" ht="25.5">
      <c r="A91" s="47">
        <v>87</v>
      </c>
      <c r="B91" s="177" t="s">
        <v>277</v>
      </c>
      <c r="C91" s="48">
        <v>249788</v>
      </c>
    </row>
    <row r="92" spans="1:3">
      <c r="A92" s="47">
        <v>88</v>
      </c>
      <c r="B92" s="177" t="s">
        <v>163</v>
      </c>
      <c r="C92" s="48">
        <v>124913</v>
      </c>
    </row>
    <row r="93" spans="1:3">
      <c r="A93" s="47">
        <v>89</v>
      </c>
      <c r="B93" s="177" t="s">
        <v>164</v>
      </c>
      <c r="C93" s="48">
        <v>78098</v>
      </c>
    </row>
    <row r="94" spans="1:3">
      <c r="A94" s="47">
        <v>90</v>
      </c>
      <c r="B94" s="177" t="s">
        <v>165</v>
      </c>
      <c r="C94" s="48">
        <v>29650</v>
      </c>
    </row>
    <row r="95" spans="1:3">
      <c r="A95" s="47">
        <v>91</v>
      </c>
      <c r="B95" s="177" t="s">
        <v>278</v>
      </c>
      <c r="C95" s="48">
        <v>443502</v>
      </c>
    </row>
    <row r="96" spans="1:3">
      <c r="A96" s="47">
        <v>92</v>
      </c>
      <c r="B96" s="177" t="s">
        <v>167</v>
      </c>
      <c r="C96" s="48">
        <v>24471</v>
      </c>
    </row>
    <row r="97" spans="1:3" ht="13.5" customHeight="1">
      <c r="A97" s="47">
        <v>93</v>
      </c>
      <c r="B97" s="177" t="s">
        <v>279</v>
      </c>
      <c r="C97" s="48">
        <v>324724</v>
      </c>
    </row>
    <row r="98" spans="1:3">
      <c r="A98" s="47">
        <v>94</v>
      </c>
      <c r="B98" s="177" t="s">
        <v>170</v>
      </c>
      <c r="C98" s="48">
        <v>24869</v>
      </c>
    </row>
    <row r="99" spans="1:3">
      <c r="A99" s="47">
        <v>95</v>
      </c>
      <c r="B99" s="177" t="s">
        <v>172</v>
      </c>
      <c r="C99" s="48">
        <v>22236</v>
      </c>
    </row>
    <row r="100" spans="1:3">
      <c r="A100" s="47">
        <v>96</v>
      </c>
      <c r="B100" s="177" t="s">
        <v>280</v>
      </c>
      <c r="C100" s="48">
        <v>183820</v>
      </c>
    </row>
    <row r="101" spans="1:3" ht="13.5" customHeight="1">
      <c r="A101" s="47">
        <v>97</v>
      </c>
      <c r="B101" s="177" t="s">
        <v>281</v>
      </c>
      <c r="C101" s="48">
        <v>9336</v>
      </c>
    </row>
    <row r="102" spans="1:3">
      <c r="A102" s="47">
        <v>98</v>
      </c>
      <c r="B102" s="177" t="s">
        <v>282</v>
      </c>
      <c r="C102" s="48">
        <v>549391</v>
      </c>
    </row>
    <row r="103" spans="1:3" ht="24" customHeight="1">
      <c r="A103" s="47">
        <v>99</v>
      </c>
      <c r="B103" s="177" t="s">
        <v>202</v>
      </c>
      <c r="C103" s="48">
        <v>2157</v>
      </c>
    </row>
    <row r="104" spans="1:3">
      <c r="A104" s="47">
        <v>100</v>
      </c>
      <c r="B104" s="177" t="s">
        <v>283</v>
      </c>
      <c r="C104" s="48">
        <v>6708</v>
      </c>
    </row>
    <row r="105" spans="1:3">
      <c r="A105" s="47">
        <v>101</v>
      </c>
      <c r="B105" s="177" t="s">
        <v>10</v>
      </c>
      <c r="C105" s="48">
        <v>5400</v>
      </c>
    </row>
    <row r="106" spans="1:3">
      <c r="A106" s="47">
        <v>102</v>
      </c>
      <c r="B106" s="177" t="s">
        <v>8</v>
      </c>
      <c r="C106" s="48">
        <v>42881</v>
      </c>
    </row>
    <row r="107" spans="1:3">
      <c r="A107" s="47">
        <v>103</v>
      </c>
      <c r="B107" s="177" t="s">
        <v>284</v>
      </c>
      <c r="C107" s="48">
        <v>29768</v>
      </c>
    </row>
    <row r="108" spans="1:3" ht="16.5" customHeight="1">
      <c r="A108" s="47">
        <v>104</v>
      </c>
      <c r="B108" s="177" t="s">
        <v>20</v>
      </c>
      <c r="C108" s="48">
        <v>20936</v>
      </c>
    </row>
    <row r="109" spans="1:3">
      <c r="A109" s="47">
        <v>105</v>
      </c>
      <c r="B109" s="178" t="s">
        <v>215</v>
      </c>
      <c r="C109" s="48">
        <v>5040</v>
      </c>
    </row>
    <row r="110" spans="1:3">
      <c r="A110" s="47">
        <v>106</v>
      </c>
      <c r="B110" s="178" t="s">
        <v>217</v>
      </c>
      <c r="C110" s="48">
        <v>5040</v>
      </c>
    </row>
    <row r="111" spans="1:3">
      <c r="A111" s="316" t="s">
        <v>550</v>
      </c>
      <c r="B111" s="317"/>
      <c r="C111" s="48">
        <v>9998353.8000000007</v>
      </c>
    </row>
    <row r="113" spans="1:3">
      <c r="A113" s="91" t="s">
        <v>603</v>
      </c>
    </row>
    <row r="114" spans="1:3">
      <c r="A114" s="173" t="s">
        <v>581</v>
      </c>
      <c r="B114" s="174"/>
      <c r="C114" s="174"/>
    </row>
    <row r="115" spans="1:3" ht="51">
      <c r="A115" s="175"/>
      <c r="B115" s="179" t="s">
        <v>230</v>
      </c>
      <c r="C115" s="176" t="s">
        <v>555</v>
      </c>
    </row>
    <row r="116" spans="1:3" ht="25.5">
      <c r="A116" s="175">
        <v>1</v>
      </c>
      <c r="B116" s="180" t="s">
        <v>135</v>
      </c>
      <c r="C116" s="48">
        <v>30000</v>
      </c>
    </row>
    <row r="117" spans="1:3">
      <c r="A117" s="175">
        <v>2</v>
      </c>
      <c r="B117" s="180" t="s">
        <v>282</v>
      </c>
      <c r="C117" s="48">
        <v>120274.19999999925</v>
      </c>
    </row>
    <row r="118" spans="1:3">
      <c r="A118" s="316" t="s">
        <v>550</v>
      </c>
      <c r="B118" s="317"/>
      <c r="C118" s="48">
        <v>150274.19999999925</v>
      </c>
    </row>
  </sheetData>
  <mergeCells count="5">
    <mergeCell ref="A111:B111"/>
    <mergeCell ref="B2:B3"/>
    <mergeCell ref="A2:A3"/>
    <mergeCell ref="C2:C3"/>
    <mergeCell ref="A118:B118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70"/>
  <sheetViews>
    <sheetView workbookViewId="0">
      <selection activeCell="B49" sqref="B49:B51"/>
    </sheetView>
  </sheetViews>
  <sheetFormatPr defaultRowHeight="12.75"/>
  <cols>
    <col min="1" max="1" width="9.140625" style="189"/>
    <col min="2" max="2" width="61.140625" style="189" customWidth="1"/>
    <col min="3" max="3" width="14.28515625" style="189" customWidth="1"/>
    <col min="4" max="16384" width="9.140625" style="189"/>
  </cols>
  <sheetData>
    <row r="1" spans="1:3" s="4" customFormat="1" ht="15.75" customHeight="1">
      <c r="A1" s="322" t="s">
        <v>423</v>
      </c>
      <c r="B1" s="322"/>
      <c r="C1" s="322"/>
    </row>
    <row r="2" spans="1:3" s="4" customFormat="1" ht="38.25">
      <c r="A2" s="182" t="s">
        <v>0</v>
      </c>
      <c r="B2" s="182" t="s">
        <v>285</v>
      </c>
      <c r="C2" s="165" t="s">
        <v>579</v>
      </c>
    </row>
    <row r="3" spans="1:3" s="184" customFormat="1">
      <c r="A3" s="183">
        <v>1</v>
      </c>
      <c r="B3" s="183">
        <v>2</v>
      </c>
      <c r="C3" s="165">
        <v>3</v>
      </c>
    </row>
    <row r="4" spans="1:3" s="184" customFormat="1" ht="25.5">
      <c r="A4" s="183">
        <v>1</v>
      </c>
      <c r="B4" s="185" t="s">
        <v>424</v>
      </c>
      <c r="C4" s="190">
        <v>17610</v>
      </c>
    </row>
    <row r="5" spans="1:3" s="4" customFormat="1" ht="25.5">
      <c r="A5" s="183">
        <v>2</v>
      </c>
      <c r="B5" s="181" t="s">
        <v>286</v>
      </c>
      <c r="C5" s="190">
        <v>8531</v>
      </c>
    </row>
    <row r="6" spans="1:3" s="4" customFormat="1" ht="25.5">
      <c r="A6" s="186">
        <v>3</v>
      </c>
      <c r="B6" s="181" t="s">
        <v>425</v>
      </c>
      <c r="C6" s="190">
        <v>45097</v>
      </c>
    </row>
    <row r="7" spans="1:3" s="4" customFormat="1" ht="25.5">
      <c r="A7" s="183">
        <v>4</v>
      </c>
      <c r="B7" s="181" t="s">
        <v>290</v>
      </c>
      <c r="C7" s="190">
        <v>3156</v>
      </c>
    </row>
    <row r="8" spans="1:3" s="4" customFormat="1" ht="25.5">
      <c r="A8" s="183">
        <v>5</v>
      </c>
      <c r="B8" s="181" t="s">
        <v>291</v>
      </c>
      <c r="C8" s="190">
        <v>15268</v>
      </c>
    </row>
    <row r="9" spans="1:3" s="4" customFormat="1" ht="25.5">
      <c r="A9" s="186">
        <v>6</v>
      </c>
      <c r="B9" s="181" t="s">
        <v>294</v>
      </c>
      <c r="C9" s="190">
        <v>8122</v>
      </c>
    </row>
    <row r="10" spans="1:3" s="4" customFormat="1" ht="25.5">
      <c r="A10" s="183">
        <v>7</v>
      </c>
      <c r="B10" s="181" t="s">
        <v>426</v>
      </c>
      <c r="C10" s="190">
        <v>43000</v>
      </c>
    </row>
    <row r="11" spans="1:3" s="4" customFormat="1" ht="25.5">
      <c r="A11" s="183">
        <v>8</v>
      </c>
      <c r="B11" s="181" t="s">
        <v>427</v>
      </c>
      <c r="C11" s="190">
        <v>40485</v>
      </c>
    </row>
    <row r="12" spans="1:3" s="4" customFormat="1" ht="25.5">
      <c r="A12" s="186">
        <v>9</v>
      </c>
      <c r="B12" s="181" t="s">
        <v>302</v>
      </c>
      <c r="C12" s="190">
        <v>10201</v>
      </c>
    </row>
    <row r="13" spans="1:3" s="4" customFormat="1" ht="25.5">
      <c r="A13" s="183">
        <v>10</v>
      </c>
      <c r="B13" s="181" t="s">
        <v>428</v>
      </c>
      <c r="C13" s="190">
        <v>530</v>
      </c>
    </row>
    <row r="14" spans="1:3" s="4" customFormat="1" ht="25.5">
      <c r="A14" s="183">
        <v>11</v>
      </c>
      <c r="B14" s="181" t="s">
        <v>429</v>
      </c>
      <c r="C14" s="190">
        <v>127416</v>
      </c>
    </row>
    <row r="15" spans="1:3" s="4" customFormat="1" ht="25.5">
      <c r="A15" s="186">
        <v>12</v>
      </c>
      <c r="B15" s="181" t="s">
        <v>430</v>
      </c>
      <c r="C15" s="190">
        <v>50016</v>
      </c>
    </row>
    <row r="16" spans="1:3" s="4" customFormat="1" ht="38.25">
      <c r="A16" s="183">
        <v>13</v>
      </c>
      <c r="B16" s="181" t="s">
        <v>311</v>
      </c>
      <c r="C16" s="190">
        <v>23859</v>
      </c>
    </row>
    <row r="17" spans="1:3" s="4" customFormat="1" ht="25.5">
      <c r="A17" s="183">
        <v>14</v>
      </c>
      <c r="B17" s="181" t="s">
        <v>312</v>
      </c>
      <c r="C17" s="190">
        <v>7870</v>
      </c>
    </row>
    <row r="18" spans="1:3" s="4" customFormat="1" ht="25.5">
      <c r="A18" s="186">
        <v>15</v>
      </c>
      <c r="B18" s="181" t="s">
        <v>431</v>
      </c>
      <c r="C18" s="190">
        <v>22058</v>
      </c>
    </row>
    <row r="19" spans="1:3" s="4" customFormat="1" ht="38.25">
      <c r="A19" s="183">
        <v>16</v>
      </c>
      <c r="B19" s="181" t="s">
        <v>314</v>
      </c>
      <c r="C19" s="190">
        <v>13783</v>
      </c>
    </row>
    <row r="20" spans="1:3" s="4" customFormat="1" ht="38.25">
      <c r="A20" s="183">
        <v>17</v>
      </c>
      <c r="B20" s="181" t="s">
        <v>315</v>
      </c>
      <c r="C20" s="190">
        <v>8491</v>
      </c>
    </row>
    <row r="21" spans="1:3" s="4" customFormat="1" ht="25.5">
      <c r="A21" s="186">
        <v>18</v>
      </c>
      <c r="B21" s="181" t="s">
        <v>316</v>
      </c>
      <c r="C21" s="190">
        <v>26956</v>
      </c>
    </row>
    <row r="22" spans="1:3" s="4" customFormat="1" ht="38.25">
      <c r="A22" s="183">
        <v>19</v>
      </c>
      <c r="B22" s="181" t="s">
        <v>317</v>
      </c>
      <c r="C22" s="190">
        <v>7290</v>
      </c>
    </row>
    <row r="23" spans="1:3" s="4" customFormat="1" ht="25.5">
      <c r="A23" s="183">
        <v>20</v>
      </c>
      <c r="B23" s="181" t="s">
        <v>318</v>
      </c>
      <c r="C23" s="190">
        <v>17992</v>
      </c>
    </row>
    <row r="24" spans="1:3" s="4" customFormat="1" ht="25.5">
      <c r="A24" s="186">
        <v>21</v>
      </c>
      <c r="B24" s="181" t="s">
        <v>432</v>
      </c>
      <c r="C24" s="190">
        <v>350</v>
      </c>
    </row>
    <row r="25" spans="1:3" s="4" customFormat="1" ht="25.5">
      <c r="A25" s="183">
        <v>22</v>
      </c>
      <c r="B25" s="181" t="s">
        <v>433</v>
      </c>
      <c r="C25" s="190">
        <v>335932</v>
      </c>
    </row>
    <row r="26" spans="1:3" s="4" customFormat="1">
      <c r="A26" s="183">
        <v>23</v>
      </c>
      <c r="B26" s="181" t="s">
        <v>434</v>
      </c>
      <c r="C26" s="190">
        <v>10050</v>
      </c>
    </row>
    <row r="27" spans="1:3" s="4" customFormat="1" ht="25.5">
      <c r="A27" s="186">
        <v>24</v>
      </c>
      <c r="B27" s="181" t="s">
        <v>338</v>
      </c>
      <c r="C27" s="190">
        <v>10433</v>
      </c>
    </row>
    <row r="28" spans="1:3" s="4" customFormat="1" ht="25.5">
      <c r="A28" s="183">
        <v>25</v>
      </c>
      <c r="B28" s="181" t="s">
        <v>435</v>
      </c>
      <c r="C28" s="190">
        <v>9530</v>
      </c>
    </row>
    <row r="29" spans="1:3" s="4" customFormat="1" ht="25.5">
      <c r="A29" s="183">
        <v>26</v>
      </c>
      <c r="B29" s="181" t="s">
        <v>340</v>
      </c>
      <c r="C29" s="190">
        <v>9823</v>
      </c>
    </row>
    <row r="30" spans="1:3" s="4" customFormat="1" ht="25.5">
      <c r="A30" s="186">
        <v>27</v>
      </c>
      <c r="B30" s="181" t="s">
        <v>341</v>
      </c>
      <c r="C30" s="190">
        <v>6000</v>
      </c>
    </row>
    <row r="31" spans="1:3" s="4" customFormat="1" ht="25.5">
      <c r="A31" s="183">
        <v>28</v>
      </c>
      <c r="B31" s="181" t="s">
        <v>582</v>
      </c>
      <c r="C31" s="190">
        <v>7270</v>
      </c>
    </row>
    <row r="32" spans="1:3" s="4" customFormat="1" ht="25.5">
      <c r="A32" s="183">
        <v>29</v>
      </c>
      <c r="B32" s="181" t="s">
        <v>342</v>
      </c>
      <c r="C32" s="190">
        <v>11464</v>
      </c>
    </row>
    <row r="33" spans="1:3" s="4" customFormat="1" ht="25.5">
      <c r="A33" s="186">
        <v>30</v>
      </c>
      <c r="B33" s="181" t="s">
        <v>343</v>
      </c>
      <c r="C33" s="167"/>
    </row>
    <row r="34" spans="1:3" s="4" customFormat="1" ht="25.5">
      <c r="A34" s="183">
        <v>31</v>
      </c>
      <c r="B34" s="181" t="s">
        <v>344</v>
      </c>
      <c r="C34" s="190">
        <v>9219</v>
      </c>
    </row>
    <row r="35" spans="1:3" s="4" customFormat="1" ht="25.5">
      <c r="A35" s="183">
        <v>32</v>
      </c>
      <c r="B35" s="181" t="s">
        <v>345</v>
      </c>
      <c r="C35" s="167">
        <v>5874</v>
      </c>
    </row>
    <row r="36" spans="1:3" s="4" customFormat="1" ht="25.5">
      <c r="A36" s="186">
        <v>33</v>
      </c>
      <c r="B36" s="181" t="s">
        <v>436</v>
      </c>
      <c r="C36" s="190">
        <v>11521</v>
      </c>
    </row>
    <row r="37" spans="1:3" s="4" customFormat="1" ht="25.5">
      <c r="A37" s="183">
        <v>34</v>
      </c>
      <c r="B37" s="181" t="s">
        <v>347</v>
      </c>
      <c r="C37" s="167">
        <v>6967</v>
      </c>
    </row>
    <row r="38" spans="1:3" s="4" customFormat="1" ht="25.5">
      <c r="A38" s="183">
        <v>35</v>
      </c>
      <c r="B38" s="181" t="s">
        <v>348</v>
      </c>
      <c r="C38" s="167">
        <v>7626</v>
      </c>
    </row>
    <row r="39" spans="1:3" s="4" customFormat="1" ht="25.5">
      <c r="A39" s="186">
        <v>36</v>
      </c>
      <c r="B39" s="181" t="s">
        <v>583</v>
      </c>
      <c r="C39" s="167">
        <v>5802</v>
      </c>
    </row>
    <row r="40" spans="1:3" s="4" customFormat="1" ht="25.5">
      <c r="A40" s="183">
        <v>37</v>
      </c>
      <c r="B40" s="181" t="s">
        <v>349</v>
      </c>
      <c r="C40" s="167">
        <v>4836</v>
      </c>
    </row>
    <row r="41" spans="1:3" s="4" customFormat="1" ht="25.5">
      <c r="A41" s="183">
        <v>38</v>
      </c>
      <c r="B41" s="181" t="s">
        <v>437</v>
      </c>
      <c r="C41" s="190">
        <v>5405</v>
      </c>
    </row>
    <row r="42" spans="1:3" s="4" customFormat="1" ht="25.5">
      <c r="A42" s="186">
        <v>39</v>
      </c>
      <c r="B42" s="181" t="s">
        <v>351</v>
      </c>
      <c r="C42" s="167">
        <v>19740</v>
      </c>
    </row>
    <row r="43" spans="1:3" s="4" customFormat="1" ht="25.5">
      <c r="A43" s="183">
        <v>40</v>
      </c>
      <c r="B43" s="181" t="s">
        <v>352</v>
      </c>
      <c r="C43" s="190">
        <v>8645</v>
      </c>
    </row>
    <row r="44" spans="1:3" s="4" customFormat="1" ht="25.5">
      <c r="A44" s="183">
        <v>41</v>
      </c>
      <c r="B44" s="181" t="s">
        <v>353</v>
      </c>
      <c r="C44" s="167">
        <v>5885</v>
      </c>
    </row>
    <row r="45" spans="1:3" s="4" customFormat="1" ht="25.5">
      <c r="A45" s="186">
        <v>42</v>
      </c>
      <c r="B45" s="181" t="s">
        <v>584</v>
      </c>
      <c r="C45" s="190">
        <v>4705</v>
      </c>
    </row>
    <row r="46" spans="1:3" s="4" customFormat="1" ht="25.5">
      <c r="A46" s="183">
        <v>43</v>
      </c>
      <c r="B46" s="181" t="s">
        <v>438</v>
      </c>
      <c r="C46" s="167">
        <v>3560</v>
      </c>
    </row>
    <row r="47" spans="1:3" s="4" customFormat="1" ht="25.5">
      <c r="A47" s="183">
        <v>44</v>
      </c>
      <c r="B47" s="181" t="s">
        <v>439</v>
      </c>
      <c r="C47" s="167">
        <v>716</v>
      </c>
    </row>
    <row r="48" spans="1:3" s="1" customFormat="1" ht="25.5">
      <c r="A48" s="186">
        <v>45</v>
      </c>
      <c r="B48" s="181" t="s">
        <v>440</v>
      </c>
      <c r="C48" s="167">
        <v>140</v>
      </c>
    </row>
    <row r="49" spans="1:3" s="4" customFormat="1">
      <c r="A49" s="187"/>
      <c r="B49" s="150" t="s">
        <v>550</v>
      </c>
      <c r="C49" s="191">
        <v>999224</v>
      </c>
    </row>
    <row r="50" spans="1:3" s="4" customFormat="1" ht="25.5">
      <c r="A50" s="187"/>
      <c r="B50" s="111" t="s">
        <v>551</v>
      </c>
      <c r="C50" s="160">
        <v>15110</v>
      </c>
    </row>
    <row r="51" spans="1:3" s="4" customFormat="1">
      <c r="A51" s="187"/>
      <c r="B51" s="111" t="s">
        <v>552</v>
      </c>
      <c r="C51" s="160">
        <f>C49+C50</f>
        <v>1014334</v>
      </c>
    </row>
    <row r="52" spans="1:3" s="4" customFormat="1">
      <c r="A52" s="31"/>
      <c r="B52" s="1"/>
      <c r="C52" s="188"/>
    </row>
    <row r="53" spans="1:3" s="4" customFormat="1">
      <c r="A53" s="31"/>
      <c r="B53" s="1"/>
      <c r="C53" s="188"/>
    </row>
    <row r="54" spans="1:3" s="4" customFormat="1">
      <c r="A54" s="31"/>
      <c r="B54" s="1"/>
      <c r="C54" s="188"/>
    </row>
    <row r="55" spans="1:3" s="4" customFormat="1">
      <c r="A55" s="31"/>
      <c r="B55" s="1"/>
      <c r="C55" s="188"/>
    </row>
    <row r="56" spans="1:3" s="4" customFormat="1">
      <c r="A56" s="31"/>
      <c r="B56" s="1"/>
      <c r="C56" s="188"/>
    </row>
    <row r="57" spans="1:3" s="4" customFormat="1">
      <c r="A57" s="31"/>
      <c r="B57" s="1"/>
      <c r="C57" s="188"/>
    </row>
    <row r="58" spans="1:3" s="4" customFormat="1">
      <c r="A58" s="31"/>
      <c r="B58" s="1"/>
      <c r="C58" s="188"/>
    </row>
    <row r="59" spans="1:3" s="4" customFormat="1">
      <c r="A59" s="31"/>
      <c r="B59" s="1"/>
      <c r="C59" s="188"/>
    </row>
    <row r="60" spans="1:3" s="4" customFormat="1">
      <c r="A60" s="31"/>
      <c r="B60" s="1" t="s">
        <v>441</v>
      </c>
      <c r="C60" s="188"/>
    </row>
    <row r="61" spans="1:3" s="4" customFormat="1">
      <c r="A61" s="31"/>
      <c r="B61" s="1"/>
      <c r="C61" s="188"/>
    </row>
    <row r="62" spans="1:3" s="4" customFormat="1">
      <c r="A62" s="31"/>
      <c r="B62" s="1"/>
      <c r="C62" s="188"/>
    </row>
    <row r="63" spans="1:3" s="4" customFormat="1">
      <c r="A63" s="31"/>
      <c r="B63" s="1"/>
      <c r="C63" s="188"/>
    </row>
    <row r="64" spans="1:3" s="4" customFormat="1">
      <c r="A64" s="31"/>
      <c r="B64" s="1"/>
      <c r="C64" s="188"/>
    </row>
    <row r="65" spans="1:3" s="4" customFormat="1">
      <c r="A65" s="31"/>
      <c r="B65" s="1"/>
      <c r="C65" s="188"/>
    </row>
    <row r="66" spans="1:3" s="4" customFormat="1">
      <c r="A66" s="31"/>
      <c r="B66" s="1"/>
      <c r="C66" s="188"/>
    </row>
    <row r="67" spans="1:3" s="4" customFormat="1">
      <c r="A67" s="31"/>
      <c r="B67" s="1"/>
      <c r="C67" s="188"/>
    </row>
    <row r="68" spans="1:3" s="4" customFormat="1">
      <c r="A68" s="31"/>
      <c r="B68" s="1"/>
      <c r="C68" s="188"/>
    </row>
    <row r="69" spans="1:3" s="4" customFormat="1">
      <c r="A69" s="31"/>
      <c r="B69" s="1"/>
      <c r="C69" s="188"/>
    </row>
    <row r="70" spans="1:3" s="4" customFormat="1">
      <c r="A70" s="31"/>
      <c r="B70" s="1"/>
      <c r="C70" s="1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83"/>
  <sheetViews>
    <sheetView workbookViewId="0">
      <selection activeCell="B81" sqref="B81:B83"/>
    </sheetView>
  </sheetViews>
  <sheetFormatPr defaultRowHeight="12.75"/>
  <cols>
    <col min="1" max="1" width="4.85546875" style="199" customWidth="1"/>
    <col min="2" max="2" width="67.42578125" style="199" customWidth="1"/>
    <col min="3" max="3" width="11.7109375" style="199" customWidth="1"/>
    <col min="4" max="16384" width="9.140625" style="199"/>
  </cols>
  <sheetData>
    <row r="1" spans="1:3" ht="23.25" customHeight="1">
      <c r="A1" s="323" t="s">
        <v>585</v>
      </c>
      <c r="B1" s="323"/>
      <c r="C1" s="323"/>
    </row>
    <row r="2" spans="1:3" ht="38.25">
      <c r="A2" s="182" t="s">
        <v>0</v>
      </c>
      <c r="B2" s="182" t="s">
        <v>285</v>
      </c>
      <c r="C2" s="165" t="s">
        <v>579</v>
      </c>
    </row>
    <row r="3" spans="1:3">
      <c r="A3" s="200">
        <v>1</v>
      </c>
      <c r="B3" s="200">
        <v>2</v>
      </c>
      <c r="C3" s="74">
        <v>3</v>
      </c>
    </row>
    <row r="4" spans="1:3" ht="25.5">
      <c r="A4" s="186">
        <v>1</v>
      </c>
      <c r="B4" s="193" t="s">
        <v>586</v>
      </c>
      <c r="C4" s="197">
        <v>28245</v>
      </c>
    </row>
    <row r="5" spans="1:3" ht="25.5">
      <c r="A5" s="186">
        <v>2</v>
      </c>
      <c r="B5" s="193" t="s">
        <v>286</v>
      </c>
      <c r="C5" s="197">
        <v>15752</v>
      </c>
    </row>
    <row r="6" spans="1:3" ht="25.5">
      <c r="A6" s="186">
        <v>3</v>
      </c>
      <c r="B6" s="193" t="s">
        <v>287</v>
      </c>
      <c r="C6" s="197">
        <v>22276</v>
      </c>
    </row>
    <row r="7" spans="1:3" ht="25.5">
      <c r="A7" s="186">
        <v>4</v>
      </c>
      <c r="B7" s="193" t="s">
        <v>288</v>
      </c>
      <c r="C7" s="197">
        <v>52039</v>
      </c>
    </row>
    <row r="8" spans="1:3" ht="25.5">
      <c r="A8" s="186">
        <v>5</v>
      </c>
      <c r="B8" s="193" t="s">
        <v>289</v>
      </c>
      <c r="C8" s="197">
        <v>30960</v>
      </c>
    </row>
    <row r="9" spans="1:3" ht="25.5">
      <c r="A9" s="186">
        <v>6</v>
      </c>
      <c r="B9" s="193" t="s">
        <v>290</v>
      </c>
      <c r="C9" s="197">
        <v>5684</v>
      </c>
    </row>
    <row r="10" spans="1:3" ht="25.5">
      <c r="A10" s="186">
        <v>7</v>
      </c>
      <c r="B10" s="193" t="s">
        <v>291</v>
      </c>
      <c r="C10" s="197">
        <v>15332</v>
      </c>
    </row>
    <row r="11" spans="1:3" ht="25.5">
      <c r="A11" s="186">
        <v>8</v>
      </c>
      <c r="B11" s="193" t="s">
        <v>292</v>
      </c>
      <c r="C11" s="197">
        <v>8830</v>
      </c>
    </row>
    <row r="12" spans="1:3" ht="25.5">
      <c r="A12" s="186">
        <v>9</v>
      </c>
      <c r="B12" s="193" t="s">
        <v>293</v>
      </c>
      <c r="C12" s="197">
        <v>2622</v>
      </c>
    </row>
    <row r="13" spans="1:3" ht="25.5">
      <c r="A13" s="186">
        <v>10</v>
      </c>
      <c r="B13" s="193" t="s">
        <v>294</v>
      </c>
      <c r="C13" s="197">
        <v>14617</v>
      </c>
    </row>
    <row r="14" spans="1:3" ht="25.5">
      <c r="A14" s="186">
        <v>11</v>
      </c>
      <c r="B14" s="193" t="s">
        <v>295</v>
      </c>
      <c r="C14" s="197">
        <v>43343</v>
      </c>
    </row>
    <row r="15" spans="1:3" ht="25.5">
      <c r="A15" s="186">
        <v>12</v>
      </c>
      <c r="B15" s="193" t="s">
        <v>296</v>
      </c>
      <c r="C15" s="197">
        <v>15715</v>
      </c>
    </row>
    <row r="16" spans="1:3" ht="25.5">
      <c r="A16" s="186">
        <v>13</v>
      </c>
      <c r="B16" s="193" t="s">
        <v>297</v>
      </c>
      <c r="C16" s="197">
        <v>14773</v>
      </c>
    </row>
    <row r="17" spans="1:3" ht="25.5">
      <c r="A17" s="186">
        <v>14</v>
      </c>
      <c r="B17" s="193" t="s">
        <v>298</v>
      </c>
      <c r="C17" s="197">
        <v>19182</v>
      </c>
    </row>
    <row r="18" spans="1:3" ht="25.5">
      <c r="A18" s="186">
        <v>15</v>
      </c>
      <c r="B18" s="193" t="s">
        <v>299</v>
      </c>
      <c r="C18" s="197">
        <v>5382</v>
      </c>
    </row>
    <row r="19" spans="1:3" ht="25.5">
      <c r="A19" s="186">
        <v>16</v>
      </c>
      <c r="B19" s="193" t="s">
        <v>300</v>
      </c>
      <c r="C19" s="197">
        <v>5349</v>
      </c>
    </row>
    <row r="20" spans="1:3" ht="25.5">
      <c r="A20" s="186">
        <v>17</v>
      </c>
      <c r="B20" s="193" t="s">
        <v>301</v>
      </c>
      <c r="C20" s="197">
        <v>6294</v>
      </c>
    </row>
    <row r="21" spans="1:3" ht="25.5">
      <c r="A21" s="186">
        <v>18</v>
      </c>
      <c r="B21" s="193" t="s">
        <v>302</v>
      </c>
      <c r="C21" s="197">
        <v>19519</v>
      </c>
    </row>
    <row r="22" spans="1:3" ht="25.5">
      <c r="A22" s="186">
        <v>19</v>
      </c>
      <c r="B22" s="193" t="s">
        <v>303</v>
      </c>
      <c r="C22" s="197">
        <v>55785</v>
      </c>
    </row>
    <row r="23" spans="1:3" ht="25.5">
      <c r="A23" s="186">
        <v>20</v>
      </c>
      <c r="B23" s="193" t="s">
        <v>304</v>
      </c>
      <c r="C23" s="197">
        <v>32268</v>
      </c>
    </row>
    <row r="24" spans="1:3" ht="25.5">
      <c r="A24" s="186">
        <v>21</v>
      </c>
      <c r="B24" s="193" t="s">
        <v>305</v>
      </c>
      <c r="C24" s="197">
        <v>53669</v>
      </c>
    </row>
    <row r="25" spans="1:3">
      <c r="A25" s="186">
        <v>22</v>
      </c>
      <c r="B25" s="194" t="s">
        <v>133</v>
      </c>
      <c r="C25" s="197">
        <v>65526</v>
      </c>
    </row>
    <row r="26" spans="1:3" ht="25.5">
      <c r="A26" s="186">
        <v>23</v>
      </c>
      <c r="B26" s="193" t="s">
        <v>306</v>
      </c>
      <c r="C26" s="197">
        <v>29986</v>
      </c>
    </row>
    <row r="27" spans="1:3" ht="25.5">
      <c r="A27" s="186">
        <v>24</v>
      </c>
      <c r="B27" s="193" t="s">
        <v>307</v>
      </c>
      <c r="C27" s="197">
        <v>8000</v>
      </c>
    </row>
    <row r="28" spans="1:3" ht="25.5">
      <c r="A28" s="186">
        <v>25</v>
      </c>
      <c r="B28" s="193" t="s">
        <v>308</v>
      </c>
      <c r="C28" s="197">
        <v>10174</v>
      </c>
    </row>
    <row r="29" spans="1:3" ht="25.5">
      <c r="A29" s="186">
        <v>26</v>
      </c>
      <c r="B29" s="193" t="s">
        <v>309</v>
      </c>
      <c r="C29" s="197">
        <v>52754</v>
      </c>
    </row>
    <row r="30" spans="1:3" ht="25.5">
      <c r="A30" s="186">
        <v>27</v>
      </c>
      <c r="B30" s="193" t="s">
        <v>310</v>
      </c>
      <c r="C30" s="197">
        <v>5747</v>
      </c>
    </row>
    <row r="31" spans="1:3">
      <c r="A31" s="186">
        <v>28</v>
      </c>
      <c r="B31" s="195" t="s">
        <v>256</v>
      </c>
      <c r="C31" s="197">
        <v>20324</v>
      </c>
    </row>
    <row r="32" spans="1:3" ht="38.25">
      <c r="A32" s="186">
        <v>29</v>
      </c>
      <c r="B32" s="193" t="s">
        <v>311</v>
      </c>
      <c r="C32" s="197">
        <v>44426.880000000005</v>
      </c>
    </row>
    <row r="33" spans="1:3" ht="25.5">
      <c r="A33" s="186">
        <v>30</v>
      </c>
      <c r="B33" s="193" t="s">
        <v>312</v>
      </c>
      <c r="C33" s="197">
        <v>12493</v>
      </c>
    </row>
    <row r="34" spans="1:3" ht="25.5">
      <c r="A34" s="186">
        <v>31</v>
      </c>
      <c r="B34" s="193" t="s">
        <v>313</v>
      </c>
      <c r="C34" s="197">
        <v>36575</v>
      </c>
    </row>
    <row r="35" spans="1:3" ht="38.25">
      <c r="A35" s="186">
        <v>32</v>
      </c>
      <c r="B35" s="193" t="s">
        <v>314</v>
      </c>
      <c r="C35" s="197">
        <v>25665.120000000003</v>
      </c>
    </row>
    <row r="36" spans="1:3" ht="38.25">
      <c r="A36" s="186">
        <v>33</v>
      </c>
      <c r="B36" s="193" t="s">
        <v>315</v>
      </c>
      <c r="C36" s="197">
        <v>15811.2</v>
      </c>
    </row>
    <row r="37" spans="1:3" ht="25.5">
      <c r="A37" s="186">
        <v>34</v>
      </c>
      <c r="B37" s="193" t="s">
        <v>316</v>
      </c>
      <c r="C37" s="197">
        <v>39676</v>
      </c>
    </row>
    <row r="38" spans="1:3" ht="38.25">
      <c r="A38" s="186">
        <v>35</v>
      </c>
      <c r="B38" s="193" t="s">
        <v>317</v>
      </c>
      <c r="C38" s="197">
        <v>13575.060000000001</v>
      </c>
    </row>
    <row r="39" spans="1:3" ht="25.5">
      <c r="A39" s="186">
        <v>36</v>
      </c>
      <c r="B39" s="193" t="s">
        <v>318</v>
      </c>
      <c r="C39" s="197">
        <v>32283</v>
      </c>
    </row>
    <row r="40" spans="1:3" ht="25.5">
      <c r="A40" s="186">
        <v>37</v>
      </c>
      <c r="B40" s="193" t="s">
        <v>319</v>
      </c>
      <c r="C40" s="197">
        <v>52836</v>
      </c>
    </row>
    <row r="41" spans="1:3" ht="25.5">
      <c r="A41" s="186">
        <v>38</v>
      </c>
      <c r="B41" s="193" t="s">
        <v>320</v>
      </c>
      <c r="C41" s="197">
        <v>33140</v>
      </c>
    </row>
    <row r="42" spans="1:3" ht="25.5">
      <c r="A42" s="186">
        <v>39</v>
      </c>
      <c r="B42" s="193" t="s">
        <v>321</v>
      </c>
      <c r="C42" s="197">
        <v>35373</v>
      </c>
    </row>
    <row r="43" spans="1:3" ht="25.5">
      <c r="A43" s="186">
        <v>40</v>
      </c>
      <c r="B43" s="193" t="s">
        <v>322</v>
      </c>
      <c r="C43" s="197">
        <v>52871</v>
      </c>
    </row>
    <row r="44" spans="1:3" ht="25.5">
      <c r="A44" s="186">
        <v>41</v>
      </c>
      <c r="B44" s="193" t="s">
        <v>323</v>
      </c>
      <c r="C44" s="197">
        <v>50612</v>
      </c>
    </row>
    <row r="45" spans="1:3" ht="25.5">
      <c r="A45" s="186">
        <v>42</v>
      </c>
      <c r="B45" s="193" t="s">
        <v>324</v>
      </c>
      <c r="C45" s="197">
        <v>17214</v>
      </c>
    </row>
    <row r="46" spans="1:3" ht="25.5">
      <c r="A46" s="186">
        <v>43</v>
      </c>
      <c r="B46" s="193" t="s">
        <v>325</v>
      </c>
      <c r="C46" s="197">
        <v>28069</v>
      </c>
    </row>
    <row r="47" spans="1:3" ht="25.5">
      <c r="A47" s="186">
        <v>44</v>
      </c>
      <c r="B47" s="193" t="s">
        <v>326</v>
      </c>
      <c r="C47" s="197">
        <v>38939</v>
      </c>
    </row>
    <row r="48" spans="1:3" ht="25.5">
      <c r="A48" s="186">
        <v>45</v>
      </c>
      <c r="B48" s="193" t="s">
        <v>327</v>
      </c>
      <c r="C48" s="197">
        <v>40062</v>
      </c>
    </row>
    <row r="49" spans="1:3" ht="25.5">
      <c r="A49" s="186">
        <v>46</v>
      </c>
      <c r="B49" s="193" t="s">
        <v>328</v>
      </c>
      <c r="C49" s="197">
        <v>15568</v>
      </c>
    </row>
    <row r="50" spans="1:3" ht="25.5">
      <c r="A50" s="186">
        <v>47</v>
      </c>
      <c r="B50" s="193" t="s">
        <v>329</v>
      </c>
      <c r="C50" s="197">
        <v>18616</v>
      </c>
    </row>
    <row r="51" spans="1:3" ht="25.5">
      <c r="A51" s="186">
        <v>48</v>
      </c>
      <c r="B51" s="193" t="s">
        <v>330</v>
      </c>
      <c r="C51" s="197">
        <v>11184</v>
      </c>
    </row>
    <row r="52" spans="1:3" ht="25.5">
      <c r="A52" s="186">
        <v>49</v>
      </c>
      <c r="B52" s="193" t="s">
        <v>331</v>
      </c>
      <c r="C52" s="197">
        <v>59886</v>
      </c>
    </row>
    <row r="53" spans="1:3" ht="25.5">
      <c r="A53" s="186">
        <v>50</v>
      </c>
      <c r="B53" s="193" t="s">
        <v>332</v>
      </c>
      <c r="C53" s="197">
        <v>26562</v>
      </c>
    </row>
    <row r="54" spans="1:3" ht="25.5">
      <c r="A54" s="186">
        <v>51</v>
      </c>
      <c r="B54" s="193" t="s">
        <v>333</v>
      </c>
      <c r="C54" s="197">
        <v>14413</v>
      </c>
    </row>
    <row r="55" spans="1:3" ht="25.5">
      <c r="A55" s="186">
        <v>52</v>
      </c>
      <c r="B55" s="193" t="s">
        <v>334</v>
      </c>
      <c r="C55" s="197">
        <v>16858</v>
      </c>
    </row>
    <row r="56" spans="1:3" ht="25.5">
      <c r="A56" s="186">
        <v>53</v>
      </c>
      <c r="B56" s="193" t="s">
        <v>335</v>
      </c>
      <c r="C56" s="197">
        <v>16304</v>
      </c>
    </row>
    <row r="57" spans="1:3" ht="25.5">
      <c r="A57" s="186">
        <v>54</v>
      </c>
      <c r="B57" s="193" t="s">
        <v>336</v>
      </c>
      <c r="C57" s="197">
        <v>29162</v>
      </c>
    </row>
    <row r="58" spans="1:3" ht="25.5">
      <c r="A58" s="186">
        <v>55</v>
      </c>
      <c r="B58" s="193" t="s">
        <v>337</v>
      </c>
      <c r="C58" s="197">
        <v>38994</v>
      </c>
    </row>
    <row r="59" spans="1:3" ht="25.5">
      <c r="A59" s="186">
        <v>56</v>
      </c>
      <c r="B59" s="193" t="s">
        <v>338</v>
      </c>
      <c r="C59" s="197">
        <v>18183</v>
      </c>
    </row>
    <row r="60" spans="1:3" ht="25.5">
      <c r="A60" s="186">
        <v>57</v>
      </c>
      <c r="B60" s="193" t="s">
        <v>339</v>
      </c>
      <c r="C60" s="197">
        <v>15275</v>
      </c>
    </row>
    <row r="61" spans="1:3" ht="25.5">
      <c r="A61" s="186">
        <v>58</v>
      </c>
      <c r="B61" s="193" t="s">
        <v>340</v>
      </c>
      <c r="C61" s="197">
        <v>19862</v>
      </c>
    </row>
    <row r="62" spans="1:3" ht="25.5">
      <c r="A62" s="186">
        <v>59</v>
      </c>
      <c r="B62" s="193" t="s">
        <v>341</v>
      </c>
      <c r="C62" s="197">
        <v>10958</v>
      </c>
    </row>
    <row r="63" spans="1:3" ht="25.5">
      <c r="A63" s="186">
        <v>60</v>
      </c>
      <c r="B63" s="193" t="s">
        <v>582</v>
      </c>
      <c r="C63" s="197">
        <v>12121</v>
      </c>
    </row>
    <row r="64" spans="1:3" ht="25.5">
      <c r="A64" s="186">
        <v>61</v>
      </c>
      <c r="B64" s="193" t="s">
        <v>342</v>
      </c>
      <c r="C64" s="197">
        <v>16922</v>
      </c>
    </row>
    <row r="65" spans="1:3" ht="25.5">
      <c r="A65" s="186">
        <v>62</v>
      </c>
      <c r="B65" s="193" t="s">
        <v>343</v>
      </c>
      <c r="C65" s="197">
        <v>12085</v>
      </c>
    </row>
    <row r="66" spans="1:3" ht="25.5">
      <c r="A66" s="186">
        <v>63</v>
      </c>
      <c r="B66" s="193" t="s">
        <v>344</v>
      </c>
      <c r="C66" s="197">
        <v>15660</v>
      </c>
    </row>
    <row r="67" spans="1:3" ht="25.5">
      <c r="A67" s="186">
        <v>64</v>
      </c>
      <c r="B67" s="193" t="s">
        <v>345</v>
      </c>
      <c r="C67" s="197">
        <v>9978</v>
      </c>
    </row>
    <row r="68" spans="1:3" ht="25.5">
      <c r="A68" s="186">
        <v>65</v>
      </c>
      <c r="B68" s="193" t="s">
        <v>346</v>
      </c>
      <c r="C68" s="197">
        <v>18708</v>
      </c>
    </row>
    <row r="69" spans="1:3" ht="25.5">
      <c r="A69" s="186">
        <v>66</v>
      </c>
      <c r="B69" s="193" t="s">
        <v>347</v>
      </c>
      <c r="C69" s="197">
        <v>14448</v>
      </c>
    </row>
    <row r="70" spans="1:3" ht="25.5">
      <c r="A70" s="186">
        <v>67</v>
      </c>
      <c r="B70" s="193" t="s">
        <v>348</v>
      </c>
      <c r="C70" s="197">
        <v>14165</v>
      </c>
    </row>
    <row r="71" spans="1:3" ht="25.5">
      <c r="A71" s="186">
        <v>68</v>
      </c>
      <c r="B71" s="193" t="s">
        <v>583</v>
      </c>
      <c r="C71" s="197">
        <v>10084</v>
      </c>
    </row>
    <row r="72" spans="1:3" ht="25.5">
      <c r="A72" s="186">
        <v>69</v>
      </c>
      <c r="B72" s="193" t="s">
        <v>349</v>
      </c>
      <c r="C72" s="197">
        <v>8498</v>
      </c>
    </row>
    <row r="73" spans="1:3" ht="25.5">
      <c r="A73" s="186">
        <v>70</v>
      </c>
      <c r="B73" s="193" t="s">
        <v>350</v>
      </c>
      <c r="C73" s="197">
        <v>12888</v>
      </c>
    </row>
    <row r="74" spans="1:3" ht="25.5">
      <c r="A74" s="186">
        <v>71</v>
      </c>
      <c r="B74" s="193" t="s">
        <v>351</v>
      </c>
      <c r="C74" s="197">
        <v>31373</v>
      </c>
    </row>
    <row r="75" spans="1:3" ht="25.5">
      <c r="A75" s="186">
        <v>72</v>
      </c>
      <c r="B75" s="193" t="s">
        <v>352</v>
      </c>
      <c r="C75" s="197">
        <v>14684</v>
      </c>
    </row>
    <row r="76" spans="1:3" ht="25.5">
      <c r="A76" s="186">
        <v>73</v>
      </c>
      <c r="B76" s="193" t="s">
        <v>353</v>
      </c>
      <c r="C76" s="197">
        <v>7789</v>
      </c>
    </row>
    <row r="77" spans="1:3" ht="25.5">
      <c r="A77" s="186">
        <v>74</v>
      </c>
      <c r="B77" s="193" t="s">
        <v>584</v>
      </c>
      <c r="C77" s="197">
        <v>6993</v>
      </c>
    </row>
    <row r="78" spans="1:3" ht="25.5">
      <c r="A78" s="186">
        <v>75</v>
      </c>
      <c r="B78" s="193" t="s">
        <v>587</v>
      </c>
      <c r="C78" s="197">
        <v>21460</v>
      </c>
    </row>
    <row r="79" spans="1:3" ht="25.5">
      <c r="A79" s="186">
        <v>76</v>
      </c>
      <c r="B79" s="193" t="s">
        <v>354</v>
      </c>
      <c r="C79" s="197">
        <v>42994</v>
      </c>
    </row>
    <row r="80" spans="1:3" ht="25.5">
      <c r="A80" s="186">
        <v>77</v>
      </c>
      <c r="B80" s="193" t="s">
        <v>355</v>
      </c>
      <c r="C80" s="197">
        <v>74713</v>
      </c>
    </row>
    <row r="81" spans="1:3">
      <c r="A81" s="17"/>
      <c r="B81" s="150" t="s">
        <v>550</v>
      </c>
      <c r="C81" s="197">
        <v>1887156.26</v>
      </c>
    </row>
    <row r="82" spans="1:3" ht="25.5">
      <c r="A82" s="201"/>
      <c r="B82" s="111" t="s">
        <v>551</v>
      </c>
      <c r="C82" s="202">
        <v>1604</v>
      </c>
    </row>
    <row r="83" spans="1:3">
      <c r="A83" s="201"/>
      <c r="B83" s="111" t="s">
        <v>552</v>
      </c>
      <c r="C83" s="203">
        <f>C81+C82</f>
        <v>1888760.26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44"/>
  <sheetViews>
    <sheetView topLeftCell="A22" workbookViewId="0">
      <selection activeCell="C42" sqref="C42:C44"/>
    </sheetView>
  </sheetViews>
  <sheetFormatPr defaultRowHeight="12.75"/>
  <cols>
    <col min="1" max="1" width="6" style="91" customWidth="1"/>
    <col min="2" max="2" width="20.28515625" style="91" customWidth="1"/>
    <col min="3" max="3" width="43.42578125" style="91" customWidth="1"/>
    <col min="4" max="4" width="10.28515625" style="91" customWidth="1"/>
    <col min="5" max="16384" width="9.140625" style="91"/>
  </cols>
  <sheetData>
    <row r="1" spans="1:4">
      <c r="A1" s="206"/>
      <c r="B1" s="207"/>
      <c r="C1" s="207"/>
      <c r="D1" s="208"/>
    </row>
    <row r="2" spans="1:4">
      <c r="A2" s="329" t="s">
        <v>588</v>
      </c>
      <c r="B2" s="329"/>
      <c r="C2" s="329"/>
      <c r="D2" s="329"/>
    </row>
    <row r="3" spans="1:4" ht="15" customHeight="1">
      <c r="A3" s="325" t="s">
        <v>356</v>
      </c>
      <c r="B3" s="327" t="s">
        <v>357</v>
      </c>
      <c r="C3" s="328" t="s">
        <v>285</v>
      </c>
      <c r="D3" s="324" t="s">
        <v>579</v>
      </c>
    </row>
    <row r="4" spans="1:4" ht="25.5" customHeight="1">
      <c r="A4" s="326"/>
      <c r="B4" s="327"/>
      <c r="C4" s="328"/>
      <c r="D4" s="324"/>
    </row>
    <row r="5" spans="1:4">
      <c r="A5" s="74"/>
      <c r="B5" s="12">
        <v>1</v>
      </c>
      <c r="C5" s="12">
        <v>2</v>
      </c>
      <c r="D5" s="12"/>
    </row>
    <row r="6" spans="1:4">
      <c r="A6" s="74">
        <v>1</v>
      </c>
      <c r="B6" s="18" t="s">
        <v>358</v>
      </c>
      <c r="C6" s="18" t="s">
        <v>174</v>
      </c>
      <c r="D6" s="197">
        <v>827</v>
      </c>
    </row>
    <row r="7" spans="1:4">
      <c r="A7" s="74">
        <v>2</v>
      </c>
      <c r="B7" s="18" t="s">
        <v>359</v>
      </c>
      <c r="C7" s="18" t="s">
        <v>180</v>
      </c>
      <c r="D7" s="197">
        <v>874</v>
      </c>
    </row>
    <row r="8" spans="1:4">
      <c r="A8" s="74">
        <v>3</v>
      </c>
      <c r="B8" s="18" t="s">
        <v>360</v>
      </c>
      <c r="C8" s="18" t="s">
        <v>127</v>
      </c>
      <c r="D8" s="197">
        <v>2029</v>
      </c>
    </row>
    <row r="9" spans="1:4">
      <c r="A9" s="74">
        <v>4</v>
      </c>
      <c r="B9" s="18" t="s">
        <v>360</v>
      </c>
      <c r="C9" s="18" t="s">
        <v>361</v>
      </c>
      <c r="D9" s="197">
        <v>50</v>
      </c>
    </row>
    <row r="10" spans="1:4">
      <c r="A10" s="74">
        <v>5</v>
      </c>
      <c r="B10" s="18" t="s">
        <v>362</v>
      </c>
      <c r="C10" s="18" t="s">
        <v>241</v>
      </c>
      <c r="D10" s="197">
        <v>725</v>
      </c>
    </row>
    <row r="11" spans="1:4">
      <c r="A11" s="74">
        <v>6</v>
      </c>
      <c r="B11" s="18" t="s">
        <v>363</v>
      </c>
      <c r="C11" s="18" t="s">
        <v>364</v>
      </c>
      <c r="D11" s="197">
        <v>1804</v>
      </c>
    </row>
    <row r="12" spans="1:4" ht="25.5">
      <c r="A12" s="74">
        <v>7</v>
      </c>
      <c r="B12" s="18" t="s">
        <v>365</v>
      </c>
      <c r="C12" s="18" t="s">
        <v>251</v>
      </c>
      <c r="D12" s="197">
        <v>954</v>
      </c>
    </row>
    <row r="13" spans="1:4">
      <c r="A13" s="74">
        <v>8</v>
      </c>
      <c r="B13" s="18" t="s">
        <v>366</v>
      </c>
      <c r="C13" s="18" t="s">
        <v>252</v>
      </c>
      <c r="D13" s="197">
        <v>944</v>
      </c>
    </row>
    <row r="14" spans="1:4" ht="25.5">
      <c r="A14" s="74">
        <v>9</v>
      </c>
      <c r="B14" s="18" t="s">
        <v>366</v>
      </c>
      <c r="C14" s="18" t="s">
        <v>130</v>
      </c>
      <c r="D14" s="197">
        <v>7212</v>
      </c>
    </row>
    <row r="15" spans="1:4">
      <c r="A15" s="74">
        <v>10</v>
      </c>
      <c r="B15" s="18" t="s">
        <v>366</v>
      </c>
      <c r="C15" s="18" t="s">
        <v>132</v>
      </c>
      <c r="D15" s="197">
        <v>163</v>
      </c>
    </row>
    <row r="16" spans="1:4">
      <c r="A16" s="74">
        <v>11</v>
      </c>
      <c r="B16" s="18" t="s">
        <v>366</v>
      </c>
      <c r="C16" s="18" t="s">
        <v>367</v>
      </c>
      <c r="D16" s="197">
        <v>654</v>
      </c>
    </row>
    <row r="17" spans="1:4">
      <c r="A17" s="74">
        <v>12</v>
      </c>
      <c r="B17" s="18" t="s">
        <v>366</v>
      </c>
      <c r="C17" s="18" t="s">
        <v>14</v>
      </c>
      <c r="D17" s="197">
        <v>2034</v>
      </c>
    </row>
    <row r="18" spans="1:4">
      <c r="A18" s="74">
        <v>13</v>
      </c>
      <c r="B18" s="18" t="s">
        <v>366</v>
      </c>
      <c r="C18" s="18" t="s">
        <v>368</v>
      </c>
      <c r="D18" s="197">
        <v>106</v>
      </c>
    </row>
    <row r="19" spans="1:4">
      <c r="A19" s="74">
        <v>14</v>
      </c>
      <c r="B19" s="18" t="s">
        <v>366</v>
      </c>
      <c r="C19" s="18" t="s">
        <v>225</v>
      </c>
      <c r="D19" s="197">
        <v>3232</v>
      </c>
    </row>
    <row r="20" spans="1:4">
      <c r="A20" s="74">
        <v>15</v>
      </c>
      <c r="B20" s="18" t="s">
        <v>369</v>
      </c>
      <c r="C20" s="18" t="s">
        <v>37</v>
      </c>
      <c r="D20" s="197">
        <v>4725</v>
      </c>
    </row>
    <row r="21" spans="1:4">
      <c r="A21" s="74">
        <v>16</v>
      </c>
      <c r="B21" s="18" t="s">
        <v>369</v>
      </c>
      <c r="C21" s="18" t="s">
        <v>36</v>
      </c>
      <c r="D21" s="197">
        <v>3420</v>
      </c>
    </row>
    <row r="22" spans="1:4">
      <c r="A22" s="74">
        <v>17</v>
      </c>
      <c r="B22" s="18" t="s">
        <v>370</v>
      </c>
      <c r="C22" s="18" t="s">
        <v>259</v>
      </c>
      <c r="D22" s="197">
        <v>1000</v>
      </c>
    </row>
    <row r="23" spans="1:4">
      <c r="A23" s="74">
        <v>18</v>
      </c>
      <c r="B23" s="18" t="s">
        <v>371</v>
      </c>
      <c r="C23" s="18" t="s">
        <v>262</v>
      </c>
      <c r="D23" s="197">
        <v>1344</v>
      </c>
    </row>
    <row r="24" spans="1:4">
      <c r="A24" s="74">
        <v>19</v>
      </c>
      <c r="B24" s="18" t="s">
        <v>372</v>
      </c>
      <c r="C24" s="18" t="s">
        <v>263</v>
      </c>
      <c r="D24" s="197">
        <v>1200</v>
      </c>
    </row>
    <row r="25" spans="1:4">
      <c r="A25" s="74">
        <v>20</v>
      </c>
      <c r="B25" s="18" t="s">
        <v>373</v>
      </c>
      <c r="C25" s="18" t="s">
        <v>265</v>
      </c>
      <c r="D25" s="197">
        <v>830</v>
      </c>
    </row>
    <row r="26" spans="1:4">
      <c r="A26" s="74">
        <v>21</v>
      </c>
      <c r="B26" s="18" t="s">
        <v>374</v>
      </c>
      <c r="C26" s="18" t="s">
        <v>266</v>
      </c>
      <c r="D26" s="197">
        <v>453</v>
      </c>
    </row>
    <row r="27" spans="1:4">
      <c r="A27" s="74">
        <v>22</v>
      </c>
      <c r="B27" s="18" t="s">
        <v>375</v>
      </c>
      <c r="C27" s="18" t="s">
        <v>110</v>
      </c>
      <c r="D27" s="197">
        <v>1277</v>
      </c>
    </row>
    <row r="28" spans="1:4">
      <c r="A28" s="74">
        <v>23</v>
      </c>
      <c r="B28" s="18" t="s">
        <v>375</v>
      </c>
      <c r="C28" s="18" t="s">
        <v>199</v>
      </c>
      <c r="D28" s="197">
        <v>24885</v>
      </c>
    </row>
    <row r="29" spans="1:4">
      <c r="A29" s="74">
        <v>24</v>
      </c>
      <c r="B29" s="18" t="s">
        <v>375</v>
      </c>
      <c r="C29" s="18" t="s">
        <v>150</v>
      </c>
      <c r="D29" s="197">
        <v>3571</v>
      </c>
    </row>
    <row r="30" spans="1:4">
      <c r="A30" s="74">
        <v>25</v>
      </c>
      <c r="B30" s="18" t="s">
        <v>375</v>
      </c>
      <c r="C30" s="18" t="s">
        <v>151</v>
      </c>
      <c r="D30" s="197">
        <v>3439</v>
      </c>
    </row>
    <row r="31" spans="1:4">
      <c r="A31" s="74">
        <v>26</v>
      </c>
      <c r="B31" s="18" t="s">
        <v>375</v>
      </c>
      <c r="C31" s="18" t="s">
        <v>49</v>
      </c>
      <c r="D31" s="197">
        <v>2390</v>
      </c>
    </row>
    <row r="32" spans="1:4">
      <c r="A32" s="74">
        <v>27</v>
      </c>
      <c r="B32" s="18" t="s">
        <v>375</v>
      </c>
      <c r="C32" s="18" t="s">
        <v>43</v>
      </c>
      <c r="D32" s="197">
        <v>3363</v>
      </c>
    </row>
    <row r="33" spans="1:4" ht="25.5">
      <c r="A33" s="74">
        <v>28</v>
      </c>
      <c r="B33" s="18" t="s">
        <v>375</v>
      </c>
      <c r="C33" s="18" t="s">
        <v>277</v>
      </c>
      <c r="D33" s="197">
        <v>4326</v>
      </c>
    </row>
    <row r="34" spans="1:4">
      <c r="A34" s="74">
        <v>29</v>
      </c>
      <c r="B34" s="18" t="s">
        <v>375</v>
      </c>
      <c r="C34" s="18" t="s">
        <v>67</v>
      </c>
      <c r="D34" s="197">
        <v>1360</v>
      </c>
    </row>
    <row r="35" spans="1:4">
      <c r="A35" s="74">
        <v>30</v>
      </c>
      <c r="B35" s="18" t="s">
        <v>375</v>
      </c>
      <c r="C35" s="18" t="s">
        <v>280</v>
      </c>
      <c r="D35" s="197">
        <v>1450</v>
      </c>
    </row>
    <row r="36" spans="1:4">
      <c r="A36" s="74">
        <v>31</v>
      </c>
      <c r="B36" s="18" t="s">
        <v>376</v>
      </c>
      <c r="C36" s="18" t="s">
        <v>10</v>
      </c>
      <c r="D36" s="197">
        <v>1088</v>
      </c>
    </row>
    <row r="37" spans="1:4">
      <c r="A37" s="74">
        <v>32</v>
      </c>
      <c r="B37" s="18" t="s">
        <v>376</v>
      </c>
      <c r="C37" s="18" t="s">
        <v>203</v>
      </c>
      <c r="D37" s="197">
        <v>4189</v>
      </c>
    </row>
    <row r="38" spans="1:4">
      <c r="A38" s="74">
        <v>33</v>
      </c>
      <c r="B38" s="18" t="s">
        <v>376</v>
      </c>
      <c r="C38" s="18" t="s">
        <v>377</v>
      </c>
      <c r="D38" s="197">
        <v>7501</v>
      </c>
    </row>
    <row r="39" spans="1:4">
      <c r="A39" s="74">
        <v>34</v>
      </c>
      <c r="B39" s="18" t="s">
        <v>376</v>
      </c>
      <c r="C39" s="18" t="s">
        <v>378</v>
      </c>
      <c r="D39" s="197">
        <v>2000</v>
      </c>
    </row>
    <row r="40" spans="1:4">
      <c r="A40" s="74">
        <v>35</v>
      </c>
      <c r="B40" s="18" t="s">
        <v>379</v>
      </c>
      <c r="C40" s="18" t="s">
        <v>20</v>
      </c>
      <c r="D40" s="197">
        <v>1589</v>
      </c>
    </row>
    <row r="41" spans="1:4">
      <c r="A41" s="74">
        <v>36</v>
      </c>
      <c r="B41" s="10" t="s">
        <v>362</v>
      </c>
      <c r="C41" s="10" t="s">
        <v>381</v>
      </c>
      <c r="D41" s="197">
        <v>100</v>
      </c>
    </row>
    <row r="42" spans="1:4">
      <c r="A42" s="71"/>
      <c r="B42" s="72"/>
      <c r="C42" s="150" t="s">
        <v>550</v>
      </c>
      <c r="D42" s="209">
        <v>97108</v>
      </c>
    </row>
    <row r="43" spans="1:4" ht="38.25">
      <c r="A43" s="92"/>
      <c r="B43" s="92"/>
      <c r="C43" s="111" t="s">
        <v>551</v>
      </c>
      <c r="D43" s="209">
        <v>1982</v>
      </c>
    </row>
    <row r="44" spans="1:4">
      <c r="A44" s="92"/>
      <c r="B44" s="92"/>
      <c r="C44" s="111" t="s">
        <v>552</v>
      </c>
      <c r="D44" s="196">
        <f>D42+D43</f>
        <v>99090</v>
      </c>
    </row>
  </sheetData>
  <mergeCells count="5">
    <mergeCell ref="D3:D4"/>
    <mergeCell ref="A3:A4"/>
    <mergeCell ref="B3:B4"/>
    <mergeCell ref="C3:C4"/>
    <mergeCell ref="A2:D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33"/>
  <sheetViews>
    <sheetView workbookViewId="0">
      <selection activeCell="A2" sqref="A2:D3"/>
    </sheetView>
  </sheetViews>
  <sheetFormatPr defaultRowHeight="12.75"/>
  <cols>
    <col min="1" max="1" width="6.140625" style="22" customWidth="1"/>
    <col min="2" max="2" width="18" style="22" bestFit="1" customWidth="1"/>
    <col min="3" max="3" width="36.5703125" style="22" customWidth="1"/>
    <col min="4" max="4" width="12.28515625" style="22" customWidth="1"/>
    <col min="5" max="16384" width="9.140625" style="22"/>
  </cols>
  <sheetData>
    <row r="1" spans="1:4">
      <c r="A1" s="329" t="s">
        <v>589</v>
      </c>
      <c r="B1" s="329"/>
      <c r="C1" s="329"/>
      <c r="D1" s="329"/>
    </row>
    <row r="2" spans="1:4" ht="15" customHeight="1">
      <c r="A2" s="325" t="s">
        <v>356</v>
      </c>
      <c r="B2" s="327" t="s">
        <v>357</v>
      </c>
      <c r="C2" s="328" t="s">
        <v>285</v>
      </c>
      <c r="D2" s="324" t="s">
        <v>579</v>
      </c>
    </row>
    <row r="3" spans="1:4" ht="24.75" customHeight="1">
      <c r="A3" s="326"/>
      <c r="B3" s="327"/>
      <c r="C3" s="328"/>
      <c r="D3" s="324"/>
    </row>
    <row r="4" spans="1:4">
      <c r="A4" s="17">
        <v>1</v>
      </c>
      <c r="B4" s="12">
        <v>2</v>
      </c>
      <c r="C4" s="12">
        <v>3</v>
      </c>
      <c r="D4" s="12"/>
    </row>
    <row r="5" spans="1:4">
      <c r="A5" s="17">
        <v>1</v>
      </c>
      <c r="B5" s="9" t="s">
        <v>360</v>
      </c>
      <c r="C5" s="18" t="s">
        <v>382</v>
      </c>
      <c r="D5" s="198">
        <v>400</v>
      </c>
    </row>
    <row r="6" spans="1:4">
      <c r="A6" s="17">
        <v>2</v>
      </c>
      <c r="B6" s="9" t="s">
        <v>360</v>
      </c>
      <c r="C6" s="18" t="s">
        <v>361</v>
      </c>
      <c r="D6" s="198">
        <v>445</v>
      </c>
    </row>
    <row r="7" spans="1:4">
      <c r="A7" s="17">
        <v>3</v>
      </c>
      <c r="B7" s="9" t="s">
        <v>362</v>
      </c>
      <c r="C7" s="18" t="s">
        <v>381</v>
      </c>
      <c r="D7" s="198">
        <v>400</v>
      </c>
    </row>
    <row r="8" spans="1:4">
      <c r="A8" s="17">
        <v>4</v>
      </c>
      <c r="B8" s="9" t="s">
        <v>366</v>
      </c>
      <c r="C8" s="18" t="s">
        <v>252</v>
      </c>
      <c r="D8" s="198">
        <v>859.81320730348989</v>
      </c>
    </row>
    <row r="9" spans="1:4">
      <c r="A9" s="17">
        <v>5</v>
      </c>
      <c r="B9" s="9" t="s">
        <v>366</v>
      </c>
      <c r="C9" s="18" t="s">
        <v>367</v>
      </c>
      <c r="D9" s="198">
        <v>312</v>
      </c>
    </row>
    <row r="10" spans="1:4">
      <c r="A10" s="17">
        <v>6</v>
      </c>
      <c r="B10" s="9" t="s">
        <v>366</v>
      </c>
      <c r="C10" s="18" t="s">
        <v>14</v>
      </c>
      <c r="D10" s="198">
        <v>25</v>
      </c>
    </row>
    <row r="11" spans="1:4">
      <c r="A11" s="17">
        <v>7</v>
      </c>
      <c r="B11" s="9" t="s">
        <v>366</v>
      </c>
      <c r="C11" s="18" t="s">
        <v>383</v>
      </c>
      <c r="D11" s="198">
        <v>596</v>
      </c>
    </row>
    <row r="12" spans="1:4">
      <c r="A12" s="17">
        <v>8</v>
      </c>
      <c r="B12" s="9" t="s">
        <v>366</v>
      </c>
      <c r="C12" s="18" t="s">
        <v>368</v>
      </c>
      <c r="D12" s="198">
        <v>130</v>
      </c>
    </row>
    <row r="13" spans="1:4">
      <c r="A13" s="17">
        <v>9</v>
      </c>
      <c r="B13" s="9" t="s">
        <v>366</v>
      </c>
      <c r="C13" s="18" t="s">
        <v>225</v>
      </c>
      <c r="D13" s="198">
        <v>3116</v>
      </c>
    </row>
    <row r="14" spans="1:4">
      <c r="A14" s="17">
        <v>10</v>
      </c>
      <c r="B14" s="9" t="s">
        <v>369</v>
      </c>
      <c r="C14" s="18" t="s">
        <v>255</v>
      </c>
      <c r="D14" s="198"/>
    </row>
    <row r="15" spans="1:4">
      <c r="A15" s="17">
        <v>11</v>
      </c>
      <c r="B15" s="9" t="s">
        <v>373</v>
      </c>
      <c r="C15" s="18" t="s">
        <v>265</v>
      </c>
      <c r="D15" s="198">
        <v>359</v>
      </c>
    </row>
    <row r="16" spans="1:4">
      <c r="A16" s="17">
        <v>12</v>
      </c>
      <c r="B16" s="9" t="s">
        <v>375</v>
      </c>
      <c r="C16" s="18" t="s">
        <v>199</v>
      </c>
      <c r="D16" s="198">
        <v>10506</v>
      </c>
    </row>
    <row r="17" spans="1:4">
      <c r="A17" s="17">
        <v>13</v>
      </c>
      <c r="B17" s="9" t="s">
        <v>375</v>
      </c>
      <c r="C17" s="18" t="s">
        <v>157</v>
      </c>
      <c r="D17" s="198">
        <v>998.07899008097297</v>
      </c>
    </row>
    <row r="18" spans="1:4" ht="25.5">
      <c r="A18" s="17">
        <v>14</v>
      </c>
      <c r="B18" s="9" t="s">
        <v>375</v>
      </c>
      <c r="C18" s="18" t="s">
        <v>277</v>
      </c>
      <c r="D18" s="198">
        <v>10310.122362183249</v>
      </c>
    </row>
    <row r="19" spans="1:4">
      <c r="A19" s="17">
        <v>15</v>
      </c>
      <c r="B19" s="9" t="s">
        <v>375</v>
      </c>
      <c r="C19" s="18" t="s">
        <v>384</v>
      </c>
      <c r="D19" s="198">
        <v>834</v>
      </c>
    </row>
    <row r="20" spans="1:4">
      <c r="A20" s="17">
        <v>16</v>
      </c>
      <c r="B20" s="9" t="s">
        <v>375</v>
      </c>
      <c r="C20" s="18" t="s">
        <v>385</v>
      </c>
      <c r="D20" s="198">
        <v>606</v>
      </c>
    </row>
    <row r="21" spans="1:4">
      <c r="A21" s="17">
        <v>17</v>
      </c>
      <c r="B21" s="9" t="s">
        <v>375</v>
      </c>
      <c r="C21" s="18" t="s">
        <v>386</v>
      </c>
      <c r="D21" s="198">
        <v>1248</v>
      </c>
    </row>
    <row r="22" spans="1:4">
      <c r="A22" s="17">
        <v>18</v>
      </c>
      <c r="B22" s="9" t="s">
        <v>375</v>
      </c>
      <c r="C22" s="18" t="s">
        <v>67</v>
      </c>
      <c r="D22" s="198">
        <v>1708</v>
      </c>
    </row>
    <row r="23" spans="1:4">
      <c r="A23" s="17">
        <v>19</v>
      </c>
      <c r="B23" s="9" t="s">
        <v>375</v>
      </c>
      <c r="C23" s="18" t="s">
        <v>387</v>
      </c>
      <c r="D23" s="198">
        <v>387</v>
      </c>
    </row>
    <row r="24" spans="1:4">
      <c r="A24" s="17">
        <v>20</v>
      </c>
      <c r="B24" s="9" t="s">
        <v>375</v>
      </c>
      <c r="C24" s="18" t="s">
        <v>280</v>
      </c>
      <c r="D24" s="198">
        <v>470</v>
      </c>
    </row>
    <row r="25" spans="1:4">
      <c r="A25" s="17">
        <v>21</v>
      </c>
      <c r="B25" s="9" t="s">
        <v>376</v>
      </c>
      <c r="C25" s="18" t="s">
        <v>10</v>
      </c>
      <c r="D25" s="198">
        <v>2902.0622871762776</v>
      </c>
    </row>
    <row r="26" spans="1:4">
      <c r="A26" s="17">
        <v>22</v>
      </c>
      <c r="B26" s="9" t="s">
        <v>376</v>
      </c>
      <c r="C26" s="18" t="s">
        <v>203</v>
      </c>
      <c r="D26" s="198">
        <v>3831</v>
      </c>
    </row>
    <row r="27" spans="1:4">
      <c r="A27" s="17">
        <v>23</v>
      </c>
      <c r="B27" s="9" t="s">
        <v>376</v>
      </c>
      <c r="C27" s="18" t="s">
        <v>377</v>
      </c>
      <c r="D27" s="198">
        <v>634</v>
      </c>
    </row>
    <row r="28" spans="1:4" ht="25.5">
      <c r="A28" s="17">
        <v>24</v>
      </c>
      <c r="B28" s="9" t="s">
        <v>376</v>
      </c>
      <c r="C28" s="18" t="s">
        <v>378</v>
      </c>
      <c r="D28" s="198">
        <v>747</v>
      </c>
    </row>
    <row r="29" spans="1:4">
      <c r="A29" s="17">
        <v>25</v>
      </c>
      <c r="B29" s="9" t="s">
        <v>375</v>
      </c>
      <c r="C29" s="18" t="s">
        <v>388</v>
      </c>
      <c r="D29" s="198">
        <v>100</v>
      </c>
    </row>
    <row r="30" spans="1:4">
      <c r="A30" s="17">
        <v>26</v>
      </c>
      <c r="B30" s="9" t="s">
        <v>369</v>
      </c>
      <c r="C30" s="18" t="s">
        <v>214</v>
      </c>
      <c r="D30" s="198">
        <v>100</v>
      </c>
    </row>
    <row r="31" spans="1:4">
      <c r="A31" s="210"/>
      <c r="B31" s="211" t="s">
        <v>380</v>
      </c>
      <c r="C31" s="150" t="s">
        <v>550</v>
      </c>
      <c r="D31" s="212">
        <v>42024.076846743985</v>
      </c>
    </row>
    <row r="32" spans="1:4" ht="38.25">
      <c r="A32" s="210"/>
      <c r="B32" s="211"/>
      <c r="C32" s="111" t="s">
        <v>551</v>
      </c>
      <c r="D32" s="209">
        <v>858</v>
      </c>
    </row>
    <row r="33" spans="1:4">
      <c r="A33" s="213"/>
      <c r="B33" s="213"/>
      <c r="C33" s="111" t="s">
        <v>552</v>
      </c>
      <c r="D33" s="205">
        <f>D31+D32</f>
        <v>42882.076846743985</v>
      </c>
    </row>
  </sheetData>
  <mergeCells count="5">
    <mergeCell ref="D2:D3"/>
    <mergeCell ref="A2:A3"/>
    <mergeCell ref="B2:B3"/>
    <mergeCell ref="C2:C3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кс</vt:lpstr>
      <vt:lpstr>дс</vt:lpstr>
      <vt:lpstr>лдц</vt:lpstr>
      <vt:lpstr>профцель</vt:lpstr>
      <vt:lpstr>ует</vt:lpstr>
      <vt:lpstr>смп</vt:lpstr>
      <vt:lpstr>нмп</vt:lpstr>
      <vt:lpstr>кт</vt:lpstr>
      <vt:lpstr>мрт</vt:lpstr>
      <vt:lpstr>узи ссх</vt:lpstr>
      <vt:lpstr>эндоск</vt:lpstr>
      <vt:lpstr>гистология</vt:lpstr>
      <vt:lpstr>мги</vt:lpstr>
      <vt:lpstr>пцр</vt:lpstr>
      <vt:lpstr>коагуляция</vt:lpstr>
      <vt:lpstr>св баз МРТ</vt:lpstr>
      <vt:lpstr>СВ БАЗ ВМП</vt:lpstr>
      <vt:lpstr>СВ БАЗ ЗУБопротез</vt:lpstr>
      <vt:lpstr>СВ БАЗ КОРОНАРО ВИЧ</vt:lpstr>
      <vt:lpstr>СВ гистол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2021-01-29T05:05:23Z</dcterms:modified>
</cp:coreProperties>
</file>